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D65DA00-C251-482F-871F-DEDE155720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20" l="1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L43" i="16" l="1"/>
  <c r="M43" i="16"/>
  <c r="N43" i="16"/>
  <c r="L21" i="16"/>
  <c r="M21" i="16"/>
  <c r="N21" i="16"/>
  <c r="L69" i="16"/>
  <c r="M69" i="16"/>
  <c r="N69" i="16"/>
  <c r="N64" i="16"/>
  <c r="M64" i="16"/>
  <c r="L64" i="16"/>
  <c r="L84" i="16"/>
  <c r="M84" i="16"/>
  <c r="N84" i="16"/>
  <c r="L14" i="16"/>
  <c r="M14" i="16"/>
  <c r="N14" i="16"/>
  <c r="L27" i="16"/>
  <c r="M27" i="16"/>
  <c r="N27" i="16"/>
  <c r="L18" i="16"/>
  <c r="M18" i="16"/>
  <c r="N18" i="16"/>
  <c r="L58" i="16"/>
  <c r="M58" i="16"/>
  <c r="N58" i="16"/>
  <c r="L81" i="16"/>
  <c r="M81" i="16"/>
  <c r="N81" i="16"/>
  <c r="I9" i="15"/>
  <c r="I10" i="15" s="1"/>
  <c r="H9" i="15"/>
  <c r="H10" i="15" s="1"/>
  <c r="G9" i="15"/>
  <c r="G10" i="15" s="1"/>
  <c r="L61" i="16" l="1"/>
  <c r="M61" i="16"/>
  <c r="N61" i="16"/>
  <c r="L37" i="16"/>
  <c r="M37" i="16"/>
  <c r="N37" i="16"/>
  <c r="N72" i="16"/>
  <c r="M72" i="16"/>
  <c r="L72" i="16"/>
  <c r="L49" i="16"/>
  <c r="M49" i="16"/>
  <c r="N49" i="16"/>
  <c r="N78" i="16"/>
  <c r="M78" i="16"/>
  <c r="L78" i="16"/>
  <c r="M73" i="16" l="1"/>
  <c r="L73" i="16"/>
  <c r="N73" i="16"/>
  <c r="L90" i="16"/>
  <c r="M90" i="16"/>
  <c r="N90" i="16"/>
  <c r="N50" i="16" l="1"/>
  <c r="M50" i="16"/>
  <c r="L50" i="16"/>
  <c r="L87" i="16"/>
  <c r="L91" i="16" s="1"/>
  <c r="M87" i="16"/>
  <c r="M91" i="16" s="1"/>
  <c r="N87" i="16"/>
  <c r="N91" i="16" s="1"/>
  <c r="E9" i="12" l="1"/>
  <c r="L92" i="16" l="1"/>
  <c r="N5" i="12" s="1"/>
  <c r="M92" i="16"/>
  <c r="D5" i="12" s="1"/>
  <c r="N92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<sst xmlns="http://schemas.openxmlformats.org/spreadsheetml/2006/main" count="514" uniqueCount="329">
  <si>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</si>
  <si>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</si>
  <si>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</si>
  <si>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</si>
  <si>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</si>
  <si>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</si>
  <si>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</si>
  <si>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</si>
  <si>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</si>
  <si>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</si>
  <si>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</si>
  <si>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</si>
  <si>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</si>
  <si>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</si>
  <si>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</si>
  <si>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</si>
  <si>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</si>
  <si>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</si>
  <si>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</si>
  <si>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</si>
  <si>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</si>
  <si>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</si>
  <si>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</si>
  <si>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</si>
  <si>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</si>
  <si>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</si>
  <si>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</si>
  <si>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</si>
  <si>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</si>
  <si>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</si>
  <si>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</si>
  <si>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</si>
  <si>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</si>
  <si>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</si>
  <si>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</si>
  <si>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</si>
  <si>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</si>
  <si>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</si>
  <si>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</si>
  <si>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</si>
  <si>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</si>
  <si>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</si>
  <si>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</si>
  <si>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</si>
  <si>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</si>
  <si>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</si>
  <si>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</si>
  <si>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</si>
  <si>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</si>
  <si>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</si>
  <si>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</si>
  <si>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</si>
  <si>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</si>
  <si>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</si>
  <si>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</si>
  <si>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</si>
  <si>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</si>
  <si>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</si>
  <si>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</si>
  <si>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</si>
  <si>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</si>
  <si>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</si>
  <si>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</si>
  <si>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</si>
  <si>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</si>
  <si>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</si>
  <si>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</si>
  <si>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</si>
  <si>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</si>
  <si>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</si>
  <si>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</si>
  <si>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</si>
  <si>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</si>
  <si>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</si>
  <si>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</si>
  <si>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</si>
  <si>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</si>
  <si>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</si>
  <si>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</si>
  <si>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</si>
  <si>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</si>
  <si>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</si>
  <si>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</si>
  <si>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</si>
  <si>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</si>
  <si>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</si>
  <si>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</si>
  <si>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</si>
  <si>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</si>
  <si>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</si>
  <si>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</si>
  <si>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</si>
  <si>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</si>
  <si>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</si>
  <si>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</si>
  <si>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</si>
  <si>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</si>
  <si>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</si>
  <si>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</si>
  <si>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</si>
  <si>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</si>
  <si>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</si>
  <si>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</si>
  <si>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</si>
  <si>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</si>
  <si>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</si>
  <si>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</si>
  <si>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</si>
  <si>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</si>
  <si>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</si>
  <si>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</si>
  <si>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</si>
  <si>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</si>
  <si>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</si>
  <si>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</si>
  <si>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</si>
  <si>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</si>
  <si>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</si>
  <si>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</si>
  <si>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</si>
  <si>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</si>
  <si>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</si>
  <si>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</si>
  <si>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</si>
  <si>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</si>
  <si>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</si>
  <si>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</si>
  <si>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</si>
  <si>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</si>
  <si>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</si>
  <si>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</si>
  <si>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</si>
  <si>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</si>
  <si>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</si>
  <si>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</si>
  <si>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</si>
  <si>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</si>
  <si>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</si>
  <si>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</si>
  <si>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</si>
  <si>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</si>
  <si>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</si>
  <si>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</si>
  <si>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</si>
  <si>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</si>
  <si>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</si>
  <si>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</si>
  <si>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</si>
  <si>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</si>
  <si>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</si>
  <si>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</si>
  <si>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</si>
  <si>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</si>
  <si>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</si>
  <si>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</si>
  <si>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</si>
  <si>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</si>
  <si>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</si>
  <si>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</si>
  <si>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</si>
  <si>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</si>
  <si>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</si>
  <si>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</si>
  <si>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</si>
  <si>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</si>
  <si>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</si>
  <si>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</si>
  <si>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</si>
  <si>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</si>
  <si>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</si>
  <si>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</si>
  <si>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</si>
  <si>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</si>
  <si>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</si>
  <si>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</si>
  <si>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</si>
  <si>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</si>
  <si>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</si>
  <si>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</si>
  <si>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</si>
  <si>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</si>
  <si>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</si>
  <si>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</si>
  <si>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</si>
  <si>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</si>
  <si>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</si>
  <si>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</si>
  <si>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</si>
  <si>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</si>
  <si>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</si>
  <si>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</si>
  <si>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</si>
  <si>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</si>
  <si>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</si>
  <si>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</si>
  <si>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</si>
  <si>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</si>
  <si>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</si>
  <si>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</si>
  <si>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</si>
  <si>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</si>
  <si>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</si>
  <si>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</si>
  <si>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</si>
  <si>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</si>
  <si>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</si>
  <si>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</si>
  <si>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</si>
  <si>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</si>
  <si>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</si>
  <si>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</si>
  <si>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</si>
  <si>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</si>
  <si>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</si>
  <si>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</si>
  <si>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</si>
  <si>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</si>
  <si>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</si>
  <si>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</si>
  <si>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</si>
  <si>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</si>
  <si>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</si>
  <si>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</si>
  <si>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</si>
  <si>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</si>
  <si>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</si>
  <si>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</si>
  <si>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</si>
  <si>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</si>
  <si>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</si>
  <si>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</si>
  <si>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</si>
  <si>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</si>
  <si>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</si>
  <si>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</si>
  <si>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</si>
  <si>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</si>
  <si>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</si>
  <si>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</si>
  <si>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</si>
  <si>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</si>
  <si>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</si>
  <si>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</si>
  <si>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</si>
  <si>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</si>
  <si>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</si>
  <si>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</si>
  <si>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</si>
  <si>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</si>
  <si>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</si>
  <si>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</si>
  <si>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</si>
  <si>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</si>
  <si>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</si>
  <si>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</si>
  <si>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</si>
  <si>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</si>
  <si>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</si>
  <si>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</si>
  <si>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</si>
  <si>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</si>
  <si>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</si>
  <si>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</si>
  <si>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</si>
  <si>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</si>
  <si>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</si>
  <si>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</si>
  <si>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</si>
  <si>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</si>
  <si>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</si>
  <si>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</si>
  <si>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</si>
  <si>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</si>
  <si>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</si>
  <si>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</si>
  <si>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</si>
  <si>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</si>
  <si>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</si>
  <si>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</si>
  <si>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</si>
  <si>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</si>
  <si>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</si>
  <si>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</si>
  <si>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</si>
  <si>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</si>
  <si>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</si>
  <si>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</si>
  <si>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</si>
  <si>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</si>
  <si>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</si>
  <si>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</si>
  <si>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</si>
  <si>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</si>
  <si>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</si>
  <si>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</si>
  <si>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</si>
  <si>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</si>
  <si>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special orders</t>
  </si>
  <si>
    <t>Iraqi For Tufted Carpets</t>
  </si>
  <si>
    <t>IITC</t>
  </si>
  <si>
    <t>Total of Insurance Sector</t>
  </si>
  <si>
    <t>Asia Cell Telecommunication</t>
  </si>
  <si>
    <t>TASC</t>
  </si>
  <si>
    <t>Total Of Money Service Sector</t>
  </si>
  <si>
    <t xml:space="preserve">Total </t>
  </si>
  <si>
    <t>Bulletin No (93)</t>
  </si>
  <si>
    <t>ISX Trading Indices of Sunday 31/5/2026</t>
  </si>
  <si>
    <t>Sunday 31/5/2026</t>
  </si>
  <si>
    <t xml:space="preserve">Undisclosed Platform Companies Bulletin No (93) </t>
  </si>
  <si>
    <t>Second Platform Market Bulletin No (93)</t>
  </si>
  <si>
    <t xml:space="preserve">Regular Market Bulletin No (93) </t>
  </si>
  <si>
    <t>Iraq Stock Exchange not trading companies of Sunday 31/5/2026</t>
  </si>
  <si>
    <t xml:space="preserve">OTC Platform Trading Bulletin No (93) </t>
  </si>
  <si>
    <t xml:space="preserve">Babil Animal &amp; Vegetable Production </t>
  </si>
  <si>
    <t>ABAP</t>
  </si>
  <si>
    <t>International Development Bank</t>
  </si>
  <si>
    <t>BIDB</t>
  </si>
  <si>
    <t>Non Iraqis' Bulletin  Sunday  May  31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</si>
  <si>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</si>
  <si>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</si>
  <si>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</si>
  <si>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</si>
  <si>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</si>
  <si>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</si>
  <si>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</si>
  <si>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Regular Market (Sell)</t>
  </si>
  <si>
    <t xml:space="preserve">Asia cell </t>
  </si>
  <si>
    <t>Total Telecommunication sector</t>
  </si>
  <si>
    <t>Elaf Brokerage Company executed a deliberate cross order on the shares of Al Qurtas Bank Company with a number of shares (25,000,000,000) shares with a value of (25,000,000,000)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</si>
</sst>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1" fontId="6" fillId="0" borderId="134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165" fontId="77" fillId="0" borderId="134" xfId="0" applyNumberFormat="1" applyFont="1" applyBorder="1" applyAlignment="1">
      <alignment horizontal="center" vertical="center"/>
    </xf>
    <xf numFmtId="0" fontId="8" fillId="0" borderId="140" xfId="1" applyFont="1" applyBorder="1" applyAlignment="1">
      <alignment vertical="center"/>
    </xf>
    <xf numFmtId="3" fontId="8" fillId="0" borderId="134" xfId="0" applyNumberFormat="1" applyFont="1" applyBorder="1" applyAlignment="1">
      <alignment horizontal="center" vertical="center"/>
    </xf>
    <xf numFmtId="0" fontId="8" fillId="59" borderId="134" xfId="1" applyFont="1" applyFill="1" applyBorder="1" applyAlignment="1">
      <alignment vertical="center"/>
    </xf>
    <xf numFmtId="3" fontId="8" fillId="59" borderId="13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0" borderId="139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8" fillId="59" borderId="133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40" xfId="0" applyFont="1" applyFill="1" applyBorder="1" applyAlignment="1">
      <alignment vertical="center" wrapText="1"/>
    </xf>
    <xf numFmtId="0" fontId="83" fillId="60" borderId="140" xfId="0" applyFont="1" applyFill="1" applyBorder="1" applyAlignment="1">
      <alignment horizontal="center" vertical="center" wrapText="1"/>
    </xf>
    <xf numFmtId="1" fontId="85" fillId="4" borderId="140" xfId="1500" applyNumberFormat="1" applyFont="1" applyFill="1" applyBorder="1" applyAlignment="1">
      <alignment horizontal="center" vertical="center" wrapText="1"/>
    </xf>
    <xf numFmtId="167" fontId="85" fillId="60" borderId="140" xfId="1500" applyNumberFormat="1" applyFont="1" applyFill="1" applyBorder="1" applyAlignment="1">
      <alignment horizontal="center" vertical="center" wrapText="1"/>
    </xf>
    <xf numFmtId="0" fontId="83" fillId="0" borderId="133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133" xfId="0" applyFont="1" applyBorder="1" applyAlignment="1">
      <alignment vertical="center"/>
    </xf>
    <xf numFmtId="0" fontId="79" fillId="0" borderId="135" xfId="0" applyFont="1" applyBorder="1"/>
    <xf numFmtId="0" fontId="83" fillId="0" borderId="133" xfId="0" applyFont="1" applyBorder="1" applyAlignment="1">
      <alignment horizontal="left" vertical="center"/>
    </xf>
    <xf numFmtId="0" fontId="83" fillId="0" borderId="135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0" xfId="0" applyFont="1" applyFill="1" applyBorder="1" applyAlignment="1">
      <alignment vertical="center" wrapText="1"/>
    </xf>
    <xf numFmtId="1" fontId="83" fillId="4" borderId="140" xfId="1500" applyNumberFormat="1" applyFont="1" applyFill="1" applyBorder="1" applyAlignment="1">
      <alignment horizontal="center" vertical="center" wrapText="1"/>
    </xf>
    <xf numFmtId="167" fontId="83" fillId="60" borderId="140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3" xfId="1500" applyNumberFormat="1" applyFont="1" applyBorder="1" applyAlignment="1">
      <alignment horizontal="center" vertical="center"/>
    </xf>
    <xf numFmtId="167" fontId="83" fillId="0" borderId="100" xfId="1500" applyNumberFormat="1" applyFont="1" applyBorder="1" applyAlignment="1">
      <alignment horizontal="center" vertical="center"/>
    </xf>
    <xf numFmtId="167" fontId="83" fillId="0" borderId="135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vertical="center"/>
    </xf>
    <xf numFmtId="167" fontId="83" fillId="0" borderId="133" xfId="1500" applyNumberFormat="1" applyFont="1" applyBorder="1" applyAlignment="1">
      <alignment vertical="center"/>
    </xf>
    <xf numFmtId="167" fontId="79" fillId="0" borderId="135" xfId="1500" applyNumberFormat="1" applyFont="1" applyBorder="1"/>
    <xf numFmtId="167" fontId="83" fillId="0" borderId="133" xfId="1500" applyNumberFormat="1" applyFont="1" applyBorder="1" applyAlignment="1">
      <alignment horizontal="left" vertical="center"/>
    </xf>
    <xf numFmtId="167" fontId="83" fillId="0" borderId="135" xfId="1500" applyNumberFormat="1" applyFont="1" applyBorder="1" applyAlignment="1">
      <alignment horizontal="left" vertical="center"/>
    </xf>
    <xf numFmtId="167" fontId="78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6</xdr:col>
      <xdr:colOff>1340483</xdr:colOff>
      <xdr:row>20</xdr:row>
      <xdr:rowOff>590550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54600A8-BB3D-46A8-2B06-2981E1585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772025"/>
          <a:ext cx="5950583" cy="2781300"/>
        </a:xfrm>
        <a:prstGeom prst="rect">
          <a:avLst/>
        </a:prstGeom>
      </xdr:spPr>
    </xdr:pic>
    <xdr:clientData/>
  </xdr:twoCellAnchor>
  <xdr:twoCellAnchor editAs="oneCell">
    <xdr:from>
      <xdr:col>6</xdr:col>
      <xdr:colOff>1362075</xdr:colOff>
      <xdr:row>15</xdr:row>
      <xdr:rowOff>38100</xdr:rowOff>
    </xdr:from>
    <xdr:to>
      <xdr:col>13</xdr:col>
      <xdr:colOff>2466974</xdr:colOff>
      <xdr:row>20</xdr:row>
      <xdr:rowOff>592400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790A433-3461-6439-F056-A26E69CBA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96025" y="4772025"/>
          <a:ext cx="6000749" cy="278315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13</xdr:col>
      <xdr:colOff>2457450</xdr:colOff>
      <xdr:row>14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EFA1979-F232-9882-776B-10A588A79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1905000"/>
          <a:ext cx="32956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5</xdr:col>
      <xdr:colOff>1267239</xdr:colOff>
      <xdr:row>29</xdr:row>
      <xdr:rowOff>298175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623A48-9156-680F-C5C2-97F7C3EBA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6"/>
          <a:ext cx="4845326" cy="3130826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1416326</xdr:colOff>
      <xdr:row>30</xdr:row>
      <xdr:rowOff>16566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2EF74A5-30E1-F8D1-4D5B-9EF54B9F2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4994413" cy="31639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73</xdr:row>
      <xdr:rowOff>28256</xdr:rowOff>
    </xdr:from>
    <xdr:to>
      <xdr:col>13</xdr:col>
      <xdr:colOff>1522971</xdr:colOff>
      <xdr:row>73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50</xdr:row>
      <xdr:rowOff>23547</xdr:rowOff>
    </xdr:from>
    <xdr:to>
      <xdr:col>13</xdr:col>
      <xdr:colOff>1497013</xdr:colOff>
      <xdr:row>50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0</xdr:rowOff>
    </xdr:from>
    <xdr:to>
      <xdr:col>6</xdr:col>
      <xdr:colOff>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678A46D-0AD4-4F15-9448-586D92FC9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14001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zoomScale="115" zoomScaleNormal="115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45" t="s">
        <v>0</v>
      </c>
      <c r="C1" s="146"/>
      <c r="D1" s="147"/>
      <c r="E1" s="148"/>
      <c r="F1" s="149"/>
      <c r="G1" s="149"/>
      <c r="H1" s="149"/>
      <c r="I1" s="149"/>
      <c r="J1" s="149"/>
      <c r="K1" s="150"/>
      <c r="L1" s="19"/>
      <c r="M1" s="19"/>
      <c r="N1" s="19"/>
    </row>
    <row r="2" spans="2:15" ht="26.25" customHeight="1">
      <c r="B2" s="158" t="s">
        <v>305</v>
      </c>
      <c r="C2" s="159"/>
      <c r="D2" s="16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51" t="s">
        <v>306</v>
      </c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54" t="s">
        <v>63</v>
      </c>
      <c r="C5" s="155"/>
      <c r="D5" s="156">
        <f>'Bullient '!M92+OTC!H10</f>
        <v>25569423655</v>
      </c>
      <c r="E5" s="157"/>
      <c r="F5" s="23"/>
      <c r="G5" s="154" t="s">
        <v>64</v>
      </c>
      <c r="H5" s="155"/>
      <c r="I5" s="156">
        <f>'Bullient '!N92+OTC!I10</f>
        <v>26086005771.59</v>
      </c>
      <c r="J5" s="157"/>
      <c r="K5" s="24"/>
      <c r="L5" s="154" t="s">
        <v>8</v>
      </c>
      <c r="M5" s="155"/>
      <c r="N5" s="25">
        <f>'Bullient '!L92+OTC!G10</f>
        <v>1380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39"/>
      <c r="L6" s="140"/>
      <c r="M6" s="141"/>
      <c r="N6" s="28"/>
    </row>
    <row r="7" spans="2:15" ht="24.95" customHeight="1">
      <c r="B7" s="142" t="s">
        <v>1</v>
      </c>
      <c r="C7" s="143"/>
      <c r="D7" s="144"/>
      <c r="E7" s="29">
        <v>958.7</v>
      </c>
      <c r="F7" s="30"/>
      <c r="G7" s="142" t="s">
        <v>5</v>
      </c>
      <c r="H7" s="143"/>
      <c r="I7" s="144"/>
      <c r="J7" s="29">
        <v>1200.7</v>
      </c>
      <c r="K7" s="138"/>
      <c r="L7" s="133"/>
      <c r="M7" s="134"/>
      <c r="N7" s="18"/>
    </row>
    <row r="8" spans="2:15" ht="24.95" customHeight="1">
      <c r="B8" s="142" t="s">
        <v>2</v>
      </c>
      <c r="C8" s="143"/>
      <c r="D8" s="144"/>
      <c r="E8" s="29">
        <v>961.52</v>
      </c>
      <c r="F8" s="31"/>
      <c r="G8" s="142" t="s">
        <v>6</v>
      </c>
      <c r="H8" s="143"/>
      <c r="I8" s="144"/>
      <c r="J8" s="29">
        <v>1206.8800000000001</v>
      </c>
      <c r="K8" s="138"/>
      <c r="L8" s="133"/>
      <c r="M8" s="134"/>
      <c r="N8" s="18"/>
    </row>
    <row r="9" spans="2:15" ht="24.95" customHeight="1">
      <c r="B9" s="135" t="s">
        <v>3</v>
      </c>
      <c r="C9" s="136"/>
      <c r="D9" s="137"/>
      <c r="E9" s="131">
        <f>((E7/E8)-1)*100</f>
        <v>-0.29328563108410588</v>
      </c>
      <c r="F9" s="31"/>
      <c r="G9" s="135" t="s">
        <v>3</v>
      </c>
      <c r="H9" s="136"/>
      <c r="I9" s="137"/>
      <c r="J9" s="131">
        <f>((J7/J8)-1)*100</f>
        <v>-0.51206416545142019</v>
      </c>
      <c r="K9" s="138"/>
      <c r="L9" s="133"/>
      <c r="M9" s="134"/>
      <c r="N9" s="18"/>
    </row>
    <row r="10" spans="2:15" ht="24.95" customHeight="1">
      <c r="B10" s="135" t="s">
        <v>4</v>
      </c>
      <c r="C10" s="136"/>
      <c r="D10" s="137"/>
      <c r="E10" s="131">
        <f>E7-E8</f>
        <v>-2.8199999999999363</v>
      </c>
      <c r="F10" s="21"/>
      <c r="G10" s="135" t="s">
        <v>4</v>
      </c>
      <c r="H10" s="136"/>
      <c r="I10" s="137"/>
      <c r="J10" s="131">
        <f>J7-J8</f>
        <v>-6.1800000000000637</v>
      </c>
      <c r="K10" s="138"/>
      <c r="L10" s="133"/>
      <c r="M10" s="134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2"/>
      <c r="L11" s="133"/>
      <c r="M11" s="134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13</v>
      </c>
      <c r="K12" s="138"/>
      <c r="L12" s="133"/>
      <c r="M12" s="134"/>
      <c r="N12" s="18"/>
      <c r="O12" s="32"/>
    </row>
    <row r="13" spans="2:15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63" t="s">
        <v>67</v>
      </c>
      <c r="H13" s="164"/>
      <c r="I13" s="165"/>
      <c r="J13" s="38">
        <v>10</v>
      </c>
      <c r="K13" s="138"/>
      <c r="L13" s="133"/>
      <c r="M13" s="134"/>
      <c r="N13" s="18"/>
      <c r="O13" s="32"/>
    </row>
    <row r="14" spans="2:15" ht="24.95" customHeight="1">
      <c r="B14" s="135" t="s">
        <v>82</v>
      </c>
      <c r="C14" s="136" t="s">
        <v>10</v>
      </c>
      <c r="D14" s="137" t="s">
        <v>10</v>
      </c>
      <c r="E14" s="38">
        <v>4</v>
      </c>
      <c r="F14" s="21"/>
      <c r="G14" s="166" t="s">
        <v>68</v>
      </c>
      <c r="H14" s="167"/>
      <c r="I14" s="168"/>
      <c r="J14" s="38">
        <v>12</v>
      </c>
      <c r="K14" s="138"/>
      <c r="L14" s="133"/>
      <c r="M14" s="134"/>
      <c r="N14" s="26"/>
      <c r="O14" s="32"/>
    </row>
    <row r="15" spans="2:15" ht="24.95" customHeight="1">
      <c r="B15" s="135" t="s">
        <v>66</v>
      </c>
      <c r="C15" s="136" t="s">
        <v>11</v>
      </c>
      <c r="D15" s="137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18" t="s">
        <v>297</v>
      </c>
      <c r="C22" s="169" t="s">
        <v>328</v>
      </c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1"/>
      <c r="O22" s="1"/>
      <c r="P22" s="1"/>
      <c r="Q22" s="1"/>
      <c r="R22" s="1"/>
      <c r="S22" s="1"/>
      <c r="T22" s="1"/>
      <c r="U22" s="1"/>
    </row>
    <row r="23" spans="1:21" ht="31.5" customHeight="1">
      <c r="A23" s="161" t="s">
        <v>12</v>
      </c>
      <c r="B23" s="162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3" t="s">
        <v>61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</row>
    <row r="3" spans="1:14" ht="36.75" customHeight="1">
      <c r="A3" s="174" t="s">
        <v>307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</row>
    <row r="4" spans="1:14" ht="21">
      <c r="A4" s="42"/>
      <c r="B4" s="42"/>
      <c r="C4" s="172" t="s">
        <v>13</v>
      </c>
      <c r="D4" s="172"/>
      <c r="E4" s="172"/>
      <c r="F4" s="172"/>
      <c r="G4" s="42"/>
      <c r="H4" s="172" t="s">
        <v>14</v>
      </c>
      <c r="I4" s="172"/>
      <c r="J4" s="172"/>
      <c r="K4" s="17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88</v>
      </c>
      <c r="D6" s="81">
        <v>1</v>
      </c>
      <c r="E6" s="95">
        <v>5.26</v>
      </c>
      <c r="F6" s="84">
        <v>18000</v>
      </c>
      <c r="G6" s="42"/>
      <c r="H6" s="46" t="s">
        <v>248</v>
      </c>
      <c r="I6" s="81">
        <v>5</v>
      </c>
      <c r="J6" s="96">
        <v>-7.41</v>
      </c>
      <c r="K6" s="84">
        <v>80065</v>
      </c>
      <c r="L6" s="1"/>
      <c r="M6" s="1"/>
    </row>
    <row r="7" spans="1:14" s="49" customFormat="1" ht="17.100000000000001" customHeight="1">
      <c r="A7" s="42"/>
      <c r="B7" s="42"/>
      <c r="C7" s="46" t="s">
        <v>164</v>
      </c>
      <c r="D7" s="81">
        <v>0.24</v>
      </c>
      <c r="E7" s="95">
        <v>4.3499999999999996</v>
      </c>
      <c r="F7" s="84">
        <v>233957</v>
      </c>
      <c r="G7" s="42"/>
      <c r="H7" s="46" t="s">
        <v>209</v>
      </c>
      <c r="I7" s="81">
        <v>1.55</v>
      </c>
      <c r="J7" s="96">
        <v>-6.06</v>
      </c>
      <c r="K7" s="84">
        <v>12529</v>
      </c>
      <c r="L7" s="1"/>
    </row>
    <row r="8" spans="1:14" s="49" customFormat="1" ht="17.100000000000001" customHeight="1">
      <c r="A8" s="42"/>
      <c r="B8" s="42"/>
      <c r="C8" s="46" t="s">
        <v>182</v>
      </c>
      <c r="D8" s="81">
        <v>4.5999999999999996</v>
      </c>
      <c r="E8" s="95">
        <v>3.37</v>
      </c>
      <c r="F8" s="84">
        <v>4128696</v>
      </c>
      <c r="G8" s="42"/>
      <c r="H8" s="46" t="s">
        <v>213</v>
      </c>
      <c r="I8" s="81">
        <v>1.06</v>
      </c>
      <c r="J8" s="96">
        <v>-2.75</v>
      </c>
      <c r="K8" s="84">
        <v>21402252</v>
      </c>
    </row>
    <row r="9" spans="1:14" s="49" customFormat="1" ht="17.100000000000001" customHeight="1">
      <c r="A9" s="42"/>
      <c r="B9" s="42"/>
      <c r="C9" s="46" t="s">
        <v>242</v>
      </c>
      <c r="D9" s="81">
        <v>2.5</v>
      </c>
      <c r="E9" s="95">
        <v>2.04</v>
      </c>
      <c r="F9" s="84">
        <v>1496827</v>
      </c>
      <c r="G9" s="42"/>
      <c r="H9" s="46" t="s">
        <v>87</v>
      </c>
      <c r="I9" s="81">
        <v>0.37</v>
      </c>
      <c r="J9" s="96">
        <v>-2.63</v>
      </c>
      <c r="K9" s="84">
        <v>370748</v>
      </c>
    </row>
    <row r="10" spans="1:14" s="49" customFormat="1" ht="17.100000000000001" customHeight="1">
      <c r="A10" s="42"/>
      <c r="B10" s="42"/>
      <c r="C10" s="46" t="s">
        <v>289</v>
      </c>
      <c r="D10" s="81">
        <v>4.05</v>
      </c>
      <c r="E10" s="95">
        <v>1.76</v>
      </c>
      <c r="F10" s="84">
        <v>7459239</v>
      </c>
      <c r="G10" s="42"/>
      <c r="H10" s="46" t="s">
        <v>168</v>
      </c>
      <c r="I10" s="81">
        <v>0.38</v>
      </c>
      <c r="J10" s="96">
        <v>-2.56</v>
      </c>
      <c r="K10" s="84">
        <v>149889815</v>
      </c>
    </row>
    <row r="11" spans="1:14" s="49" customFormat="1" ht="33" customHeight="1">
      <c r="A11" s="42"/>
      <c r="B11" s="42"/>
      <c r="C11" s="173" t="s">
        <v>62</v>
      </c>
      <c r="D11" s="173"/>
      <c r="E11" s="173"/>
      <c r="F11" s="173"/>
      <c r="G11" s="173"/>
      <c r="H11" s="173"/>
      <c r="I11" s="173"/>
      <c r="J11" s="173"/>
      <c r="K11" s="173"/>
    </row>
    <row r="12" spans="1:14" s="49" customFormat="1" ht="33" customHeight="1">
      <c r="A12" s="42"/>
      <c r="B12" s="42"/>
      <c r="C12" s="173"/>
      <c r="D12" s="173"/>
      <c r="E12" s="173"/>
      <c r="F12" s="173"/>
      <c r="G12" s="173"/>
      <c r="H12" s="173"/>
      <c r="I12" s="173"/>
      <c r="J12" s="173"/>
      <c r="K12" s="173"/>
    </row>
    <row r="13" spans="1:14" ht="29.25" customHeight="1">
      <c r="A13" s="42"/>
      <c r="B13" s="42"/>
      <c r="C13" s="172" t="s">
        <v>18</v>
      </c>
      <c r="D13" s="172"/>
      <c r="E13" s="172"/>
      <c r="F13" s="172"/>
      <c r="G13" s="100"/>
      <c r="H13" s="172" t="s">
        <v>7</v>
      </c>
      <c r="I13" s="172"/>
      <c r="J13" s="172"/>
      <c r="K13" s="17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285</v>
      </c>
      <c r="D15" s="81">
        <v>1</v>
      </c>
      <c r="E15" s="82">
        <v>0</v>
      </c>
      <c r="F15" s="84">
        <v>25000000000</v>
      </c>
      <c r="G15" s="1"/>
      <c r="H15" s="46" t="s">
        <v>285</v>
      </c>
      <c r="I15" s="81">
        <v>1</v>
      </c>
      <c r="J15" s="82">
        <v>0</v>
      </c>
      <c r="K15" s="84">
        <v>25000000000</v>
      </c>
    </row>
    <row r="16" spans="1:14" ht="17.100000000000001" customHeight="1">
      <c r="A16" s="42"/>
      <c r="B16" s="42"/>
      <c r="C16" s="46" t="s">
        <v>269</v>
      </c>
      <c r="D16" s="81">
        <v>1.73</v>
      </c>
      <c r="E16" s="82">
        <v>0.57999999999999996</v>
      </c>
      <c r="F16" s="84">
        <v>200128358</v>
      </c>
      <c r="G16" s="1"/>
      <c r="H16" s="46" t="s">
        <v>269</v>
      </c>
      <c r="I16" s="81">
        <v>1.73</v>
      </c>
      <c r="J16" s="82">
        <v>0.57999999999999996</v>
      </c>
      <c r="K16" s="84">
        <v>347336187.39999998</v>
      </c>
    </row>
    <row r="17" spans="1:11" ht="17.100000000000001" customHeight="1">
      <c r="A17" s="42"/>
      <c r="B17" s="42"/>
      <c r="C17" s="46" t="s">
        <v>168</v>
      </c>
      <c r="D17" s="81">
        <v>0.38</v>
      </c>
      <c r="E17" s="82">
        <v>-2.56</v>
      </c>
      <c r="F17" s="84">
        <v>149889815</v>
      </c>
      <c r="G17" s="1"/>
      <c r="H17" s="46" t="s">
        <v>301</v>
      </c>
      <c r="I17" s="81">
        <v>15.26</v>
      </c>
      <c r="J17" s="82">
        <v>-2.4300000000000002</v>
      </c>
      <c r="K17" s="84">
        <v>257665575.53999999</v>
      </c>
    </row>
    <row r="18" spans="1:11" ht="17.100000000000001" customHeight="1">
      <c r="A18" s="42"/>
      <c r="B18" s="42"/>
      <c r="C18" s="46" t="s">
        <v>293</v>
      </c>
      <c r="D18" s="81">
        <v>2.69</v>
      </c>
      <c r="E18" s="82">
        <v>-0.74</v>
      </c>
      <c r="F18" s="84">
        <v>28862245</v>
      </c>
      <c r="G18" s="1"/>
      <c r="H18" s="46" t="s">
        <v>124</v>
      </c>
      <c r="I18" s="81">
        <v>6.27</v>
      </c>
      <c r="J18" s="82">
        <v>0.32</v>
      </c>
      <c r="K18" s="84">
        <v>113074977.95</v>
      </c>
    </row>
    <row r="19" spans="1:11" ht="16.5" customHeight="1">
      <c r="A19" s="42"/>
      <c r="B19" s="42"/>
      <c r="C19" s="46" t="s">
        <v>149</v>
      </c>
      <c r="D19" s="81">
        <v>0.09</v>
      </c>
      <c r="E19" s="82">
        <v>0</v>
      </c>
      <c r="F19" s="84">
        <v>28000000</v>
      </c>
      <c r="G19" s="1"/>
      <c r="H19" s="46" t="s">
        <v>205</v>
      </c>
      <c r="I19" s="81">
        <v>5.09</v>
      </c>
      <c r="J19" s="82">
        <v>0.2</v>
      </c>
      <c r="K19" s="84">
        <v>95643488.819999993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topLeftCell="A61" zoomScale="145" zoomScaleNormal="145" workbookViewId="0">
      <selection activeCell="P66" sqref="P6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8" t="s">
        <v>310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8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81" t="s">
        <v>29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3"/>
    </row>
    <row r="4" spans="1:14" ht="13.5" customHeight="1">
      <c r="A4" s="58"/>
      <c r="B4" s="46" t="s">
        <v>251</v>
      </c>
      <c r="C4" s="59" t="s">
        <v>250</v>
      </c>
      <c r="D4" s="104">
        <v>0.26</v>
      </c>
      <c r="E4" s="104">
        <v>0.26</v>
      </c>
      <c r="F4" s="104">
        <v>0.26</v>
      </c>
      <c r="G4" s="104">
        <v>0.26</v>
      </c>
      <c r="H4" s="104">
        <v>0.26</v>
      </c>
      <c r="I4" s="81">
        <v>0.26</v>
      </c>
      <c r="J4" s="81">
        <v>0.26</v>
      </c>
      <c r="K4" s="99">
        <v>0</v>
      </c>
      <c r="L4" s="83">
        <v>2</v>
      </c>
      <c r="M4" s="84">
        <v>942308</v>
      </c>
      <c r="N4" s="84">
        <v>245000.08</v>
      </c>
    </row>
    <row r="5" spans="1:14" ht="13.5" customHeight="1">
      <c r="A5" s="58"/>
      <c r="B5" s="46" t="s">
        <v>293</v>
      </c>
      <c r="C5" s="59" t="s">
        <v>294</v>
      </c>
      <c r="D5" s="104">
        <v>2.7</v>
      </c>
      <c r="E5" s="104">
        <v>2.71</v>
      </c>
      <c r="F5" s="104">
        <v>2.69</v>
      </c>
      <c r="G5" s="104">
        <v>2.7</v>
      </c>
      <c r="H5" s="104">
        <v>2.71</v>
      </c>
      <c r="I5" s="81">
        <v>2.69</v>
      </c>
      <c r="J5" s="81">
        <v>2.71</v>
      </c>
      <c r="K5" s="99">
        <v>-0.74</v>
      </c>
      <c r="L5" s="83">
        <v>106</v>
      </c>
      <c r="M5" s="84">
        <v>28862245</v>
      </c>
      <c r="N5" s="84">
        <v>77858959.109999999</v>
      </c>
    </row>
    <row r="6" spans="1:14" ht="13.5" customHeight="1">
      <c r="A6" s="58"/>
      <c r="B6" s="46" t="s">
        <v>168</v>
      </c>
      <c r="C6" s="59" t="s">
        <v>169</v>
      </c>
      <c r="D6" s="104">
        <v>0.38</v>
      </c>
      <c r="E6" s="104">
        <v>0.39</v>
      </c>
      <c r="F6" s="104">
        <v>0.38</v>
      </c>
      <c r="G6" s="104">
        <v>0.38</v>
      </c>
      <c r="H6" s="104">
        <v>0.38</v>
      </c>
      <c r="I6" s="81">
        <v>0.38</v>
      </c>
      <c r="J6" s="81">
        <v>0.39</v>
      </c>
      <c r="K6" s="99">
        <v>-2.56</v>
      </c>
      <c r="L6" s="83">
        <v>64</v>
      </c>
      <c r="M6" s="84">
        <v>149889815</v>
      </c>
      <c r="N6" s="84">
        <v>57319922.590000004</v>
      </c>
    </row>
    <row r="7" spans="1:14" ht="13.5" customHeight="1">
      <c r="A7" s="58"/>
      <c r="B7" s="46" t="s">
        <v>213</v>
      </c>
      <c r="C7" s="59" t="s">
        <v>214</v>
      </c>
      <c r="D7" s="104">
        <v>1.0900000000000001</v>
      </c>
      <c r="E7" s="104">
        <v>1.0900000000000001</v>
      </c>
      <c r="F7" s="104">
        <v>1.06</v>
      </c>
      <c r="G7" s="104">
        <v>1.06</v>
      </c>
      <c r="H7" s="104">
        <v>1.07</v>
      </c>
      <c r="I7" s="81">
        <v>1.06</v>
      </c>
      <c r="J7" s="81">
        <v>1.0900000000000001</v>
      </c>
      <c r="K7" s="99">
        <v>-2.75</v>
      </c>
      <c r="L7" s="83">
        <v>25</v>
      </c>
      <c r="M7" s="84">
        <v>21402252</v>
      </c>
      <c r="N7" s="84">
        <v>22706646.02</v>
      </c>
    </row>
    <row r="8" spans="1:14" ht="13.5" customHeight="1">
      <c r="A8" s="58"/>
      <c r="B8" s="46" t="s">
        <v>149</v>
      </c>
      <c r="C8" s="59" t="s">
        <v>150</v>
      </c>
      <c r="D8" s="104">
        <v>0.09</v>
      </c>
      <c r="E8" s="104">
        <v>0.09</v>
      </c>
      <c r="F8" s="104">
        <v>0.09</v>
      </c>
      <c r="G8" s="104">
        <v>0.09</v>
      </c>
      <c r="H8" s="104">
        <v>0.09</v>
      </c>
      <c r="I8" s="81">
        <v>0.09</v>
      </c>
      <c r="J8" s="81">
        <v>0.09</v>
      </c>
      <c r="K8" s="99">
        <v>0</v>
      </c>
      <c r="L8" s="83">
        <v>5</v>
      </c>
      <c r="M8" s="84">
        <v>28000000</v>
      </c>
      <c r="N8" s="84">
        <v>2520000</v>
      </c>
    </row>
    <row r="9" spans="1:14" ht="13.5" customHeight="1">
      <c r="A9" s="58"/>
      <c r="B9" s="46" t="s">
        <v>269</v>
      </c>
      <c r="C9" s="59" t="s">
        <v>270</v>
      </c>
      <c r="D9" s="104">
        <v>1.72</v>
      </c>
      <c r="E9" s="104">
        <v>1.75</v>
      </c>
      <c r="F9" s="104">
        <v>1.72</v>
      </c>
      <c r="G9" s="104">
        <v>1.74</v>
      </c>
      <c r="H9" s="104">
        <v>1.72</v>
      </c>
      <c r="I9" s="81">
        <v>1.73</v>
      </c>
      <c r="J9" s="81">
        <v>1.72</v>
      </c>
      <c r="K9" s="99">
        <v>0.57999999999999996</v>
      </c>
      <c r="L9" s="83">
        <v>188</v>
      </c>
      <c r="M9" s="84">
        <v>200128358</v>
      </c>
      <c r="N9" s="84">
        <v>347336187.39999998</v>
      </c>
    </row>
    <row r="10" spans="1:14" ht="13.5" customHeight="1">
      <c r="A10" s="58"/>
      <c r="B10" s="46" t="s">
        <v>289</v>
      </c>
      <c r="C10" s="59" t="s">
        <v>290</v>
      </c>
      <c r="D10" s="104">
        <v>3.98</v>
      </c>
      <c r="E10" s="104">
        <v>4.0599999999999996</v>
      </c>
      <c r="F10" s="104">
        <v>3.98</v>
      </c>
      <c r="G10" s="104">
        <v>4.03</v>
      </c>
      <c r="H10" s="104">
        <v>3.98</v>
      </c>
      <c r="I10" s="81">
        <v>4.05</v>
      </c>
      <c r="J10" s="81">
        <v>3.98</v>
      </c>
      <c r="K10" s="99">
        <v>1.76</v>
      </c>
      <c r="L10" s="83">
        <v>74</v>
      </c>
      <c r="M10" s="84">
        <v>7459239</v>
      </c>
      <c r="N10" s="84">
        <v>30072670.510000002</v>
      </c>
    </row>
    <row r="11" spans="1:14" ht="13.5" customHeight="1">
      <c r="A11" s="58"/>
      <c r="B11" s="46" t="s">
        <v>153</v>
      </c>
      <c r="C11" s="59" t="s">
        <v>154</v>
      </c>
      <c r="D11" s="104">
        <v>0.19</v>
      </c>
      <c r="E11" s="104">
        <v>0.19</v>
      </c>
      <c r="F11" s="104">
        <v>0.19</v>
      </c>
      <c r="G11" s="104">
        <v>0.19</v>
      </c>
      <c r="H11" s="104">
        <v>0.19</v>
      </c>
      <c r="I11" s="81">
        <v>0.19</v>
      </c>
      <c r="J11" s="81">
        <v>0.19</v>
      </c>
      <c r="K11" s="99">
        <v>0</v>
      </c>
      <c r="L11" s="83">
        <v>11</v>
      </c>
      <c r="M11" s="84">
        <v>6519298</v>
      </c>
      <c r="N11" s="84">
        <v>1238666.6200000001</v>
      </c>
    </row>
    <row r="12" spans="1:14" ht="13.5" customHeight="1">
      <c r="A12" s="58"/>
      <c r="B12" s="46" t="s">
        <v>235</v>
      </c>
      <c r="C12" s="59" t="s">
        <v>236</v>
      </c>
      <c r="D12" s="104">
        <v>0.63</v>
      </c>
      <c r="E12" s="104">
        <v>0.63</v>
      </c>
      <c r="F12" s="104">
        <v>0.63</v>
      </c>
      <c r="G12" s="104">
        <v>0.63</v>
      </c>
      <c r="H12" s="104">
        <v>0.63</v>
      </c>
      <c r="I12" s="81">
        <v>0.63</v>
      </c>
      <c r="J12" s="81">
        <v>0.63</v>
      </c>
      <c r="K12" s="99">
        <v>0</v>
      </c>
      <c r="L12" s="83">
        <v>4</v>
      </c>
      <c r="M12" s="84">
        <v>13266</v>
      </c>
      <c r="N12" s="84">
        <v>8357.58</v>
      </c>
    </row>
    <row r="13" spans="1:14" ht="13.5" customHeight="1">
      <c r="A13" s="58"/>
      <c r="B13" s="46" t="s">
        <v>203</v>
      </c>
      <c r="C13" s="59" t="s">
        <v>204</v>
      </c>
      <c r="D13" s="104">
        <v>0.05</v>
      </c>
      <c r="E13" s="104">
        <v>0.05</v>
      </c>
      <c r="F13" s="104">
        <v>0.05</v>
      </c>
      <c r="G13" s="104">
        <v>0.05</v>
      </c>
      <c r="H13" s="104">
        <v>0.05</v>
      </c>
      <c r="I13" s="81">
        <v>0.05</v>
      </c>
      <c r="J13" s="81">
        <v>0.05</v>
      </c>
      <c r="K13" s="99">
        <v>0</v>
      </c>
      <c r="L13" s="83">
        <v>1</v>
      </c>
      <c r="M13" s="84">
        <v>1752186</v>
      </c>
      <c r="N13" s="84">
        <v>87609.3</v>
      </c>
    </row>
    <row r="14" spans="1:14" ht="13.5" customHeight="1">
      <c r="A14" s="58"/>
      <c r="B14" s="184" t="s">
        <v>89</v>
      </c>
      <c r="C14" s="185"/>
      <c r="D14" s="186"/>
      <c r="E14" s="190"/>
      <c r="F14" s="190"/>
      <c r="G14" s="190"/>
      <c r="H14" s="190"/>
      <c r="I14" s="190"/>
      <c r="J14" s="190"/>
      <c r="K14" s="188"/>
      <c r="L14" s="60">
        <f>SUM(L4:L13)</f>
        <v>480</v>
      </c>
      <c r="M14" s="60">
        <f>SUM(M4:M13)</f>
        <v>444968967</v>
      </c>
      <c r="N14" s="61">
        <f>SUM(N4:N13)</f>
        <v>539394019.21000004</v>
      </c>
    </row>
    <row r="15" spans="1:14" ht="13.5" customHeight="1">
      <c r="A15" s="58"/>
      <c r="B15" s="181" t="s">
        <v>30</v>
      </c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3"/>
    </row>
    <row r="16" spans="1:14" ht="13.5" customHeight="1">
      <c r="A16" s="58"/>
      <c r="B16" s="46" t="s">
        <v>301</v>
      </c>
      <c r="C16" s="59" t="s">
        <v>302</v>
      </c>
      <c r="D16" s="63">
        <v>15.63</v>
      </c>
      <c r="E16" s="81">
        <v>15.63</v>
      </c>
      <c r="F16" s="81">
        <v>15.23</v>
      </c>
      <c r="G16" s="81">
        <v>15.4</v>
      </c>
      <c r="H16" s="81">
        <v>15.71</v>
      </c>
      <c r="I16" s="81">
        <v>15.26</v>
      </c>
      <c r="J16" s="81">
        <v>15.64</v>
      </c>
      <c r="K16" s="82">
        <v>-2.4300000000000002</v>
      </c>
      <c r="L16" s="83">
        <v>457</v>
      </c>
      <c r="M16" s="84">
        <v>16734976</v>
      </c>
      <c r="N16" s="84">
        <v>257665575.53999999</v>
      </c>
    </row>
    <row r="17" spans="1:14" ht="13.5" customHeight="1">
      <c r="A17" s="58"/>
      <c r="B17" s="46" t="s">
        <v>211</v>
      </c>
      <c r="C17" s="59" t="s">
        <v>212</v>
      </c>
      <c r="D17" s="63">
        <v>4.5999999999999996</v>
      </c>
      <c r="E17" s="81">
        <v>4.5999999999999996</v>
      </c>
      <c r="F17" s="81">
        <v>4.5999999999999996</v>
      </c>
      <c r="G17" s="81">
        <v>4.5999999999999996</v>
      </c>
      <c r="H17" s="81">
        <v>4.33</v>
      </c>
      <c r="I17" s="81">
        <v>4.5999999999999996</v>
      </c>
      <c r="J17" s="81">
        <v>4.5999999999999996</v>
      </c>
      <c r="K17" s="82">
        <v>0</v>
      </c>
      <c r="L17" s="83">
        <v>19</v>
      </c>
      <c r="M17" s="84">
        <v>276314</v>
      </c>
      <c r="N17" s="84">
        <v>1271044.3999999999</v>
      </c>
    </row>
    <row r="18" spans="1:14" ht="13.5" customHeight="1">
      <c r="A18" s="58"/>
      <c r="B18" s="184" t="s">
        <v>119</v>
      </c>
      <c r="C18" s="185"/>
      <c r="D18" s="186"/>
      <c r="E18" s="190"/>
      <c r="F18" s="190"/>
      <c r="G18" s="190"/>
      <c r="H18" s="190"/>
      <c r="I18" s="190"/>
      <c r="J18" s="190"/>
      <c r="K18" s="188"/>
      <c r="L18" s="62">
        <f>SUM(L16:L17)</f>
        <v>476</v>
      </c>
      <c r="M18" s="60">
        <f>SUM(M16:M17)</f>
        <v>17011290</v>
      </c>
      <c r="N18" s="48">
        <f>SUM(N16:N17)</f>
        <v>258936619.94</v>
      </c>
    </row>
    <row r="19" spans="1:14" ht="13.5" customHeight="1">
      <c r="A19" s="58"/>
      <c r="B19" s="181" t="s">
        <v>94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3"/>
    </row>
    <row r="20" spans="1:14" ht="13.5" customHeight="1">
      <c r="A20" s="58"/>
      <c r="B20" s="46" t="s">
        <v>196</v>
      </c>
      <c r="C20" s="59" t="s">
        <v>197</v>
      </c>
      <c r="D20" s="81">
        <v>0.45</v>
      </c>
      <c r="E20" s="81">
        <v>0.45</v>
      </c>
      <c r="F20" s="81">
        <v>0.45</v>
      </c>
      <c r="G20" s="81">
        <v>0.45</v>
      </c>
      <c r="H20" s="81">
        <v>0.45</v>
      </c>
      <c r="I20" s="81">
        <v>0.45</v>
      </c>
      <c r="J20" s="81">
        <v>0.45</v>
      </c>
      <c r="K20" s="82">
        <v>0</v>
      </c>
      <c r="L20" s="83">
        <v>3</v>
      </c>
      <c r="M20" s="84">
        <v>5301524</v>
      </c>
      <c r="N20" s="84">
        <v>2385685.7999999998</v>
      </c>
    </row>
    <row r="21" spans="1:14" ht="13.5" customHeight="1">
      <c r="A21" s="58"/>
      <c r="B21" s="184" t="s">
        <v>300</v>
      </c>
      <c r="C21" s="185"/>
      <c r="D21" s="186"/>
      <c r="E21" s="190"/>
      <c r="F21" s="190"/>
      <c r="G21" s="190"/>
      <c r="H21" s="190"/>
      <c r="I21" s="190"/>
      <c r="J21" s="190"/>
      <c r="K21" s="188"/>
      <c r="L21" s="65">
        <f>SUM(L20)</f>
        <v>3</v>
      </c>
      <c r="M21" s="65">
        <f>SUM(M20)</f>
        <v>5301524</v>
      </c>
      <c r="N21" s="65">
        <f>SUM(N20)</f>
        <v>2385685.7999999998</v>
      </c>
    </row>
    <row r="22" spans="1:14" ht="13.5" customHeight="1">
      <c r="A22" s="58"/>
      <c r="B22" s="181" t="s">
        <v>83</v>
      </c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3"/>
    </row>
    <row r="23" spans="1:14" ht="13.5" customHeight="1">
      <c r="A23" s="58"/>
      <c r="B23" s="46" t="s">
        <v>207</v>
      </c>
      <c r="C23" s="59" t="s">
        <v>208</v>
      </c>
      <c r="D23" s="81">
        <v>22.25</v>
      </c>
      <c r="E23" s="81">
        <v>22.25</v>
      </c>
      <c r="F23" s="81">
        <v>22.01</v>
      </c>
      <c r="G23" s="81">
        <v>22.09</v>
      </c>
      <c r="H23" s="81">
        <v>22.25</v>
      </c>
      <c r="I23" s="81">
        <v>22.05</v>
      </c>
      <c r="J23" s="81">
        <v>22.25</v>
      </c>
      <c r="K23" s="82">
        <v>-0.9</v>
      </c>
      <c r="L23" s="83">
        <v>14</v>
      </c>
      <c r="M23" s="84">
        <v>487000</v>
      </c>
      <c r="N23" s="84">
        <v>10758650</v>
      </c>
    </row>
    <row r="24" spans="1:14" ht="13.5" customHeight="1">
      <c r="A24" s="58"/>
      <c r="B24" s="46" t="s">
        <v>182</v>
      </c>
      <c r="C24" s="59" t="s">
        <v>183</v>
      </c>
      <c r="D24" s="81">
        <v>4.45</v>
      </c>
      <c r="E24" s="81">
        <v>4.75</v>
      </c>
      <c r="F24" s="81">
        <v>4.45</v>
      </c>
      <c r="G24" s="81">
        <v>4.72</v>
      </c>
      <c r="H24" s="81">
        <v>4.4400000000000004</v>
      </c>
      <c r="I24" s="81">
        <v>4.5999999999999996</v>
      </c>
      <c r="J24" s="81">
        <v>4.45</v>
      </c>
      <c r="K24" s="82">
        <v>3.37</v>
      </c>
      <c r="L24" s="83">
        <v>23</v>
      </c>
      <c r="M24" s="84">
        <v>4128696</v>
      </c>
      <c r="N24" s="84">
        <v>19472144.239999998</v>
      </c>
    </row>
    <row r="25" spans="1:14" ht="13.5" customHeight="1">
      <c r="A25" s="58"/>
      <c r="B25" s="46" t="s">
        <v>143</v>
      </c>
      <c r="C25" s="59" t="s">
        <v>144</v>
      </c>
      <c r="D25" s="81">
        <v>3.2</v>
      </c>
      <c r="E25" s="81">
        <v>3.2</v>
      </c>
      <c r="F25" s="81">
        <v>3.2</v>
      </c>
      <c r="G25" s="81">
        <v>3.2</v>
      </c>
      <c r="H25" s="81">
        <v>3.19</v>
      </c>
      <c r="I25" s="81">
        <v>3.2</v>
      </c>
      <c r="J25" s="81">
        <v>3.2</v>
      </c>
      <c r="K25" s="82">
        <v>0</v>
      </c>
      <c r="L25" s="83">
        <v>7</v>
      </c>
      <c r="M25" s="84">
        <v>601553</v>
      </c>
      <c r="N25" s="84">
        <v>1924969.6</v>
      </c>
    </row>
    <row r="26" spans="1:14" ht="13.5" customHeight="1">
      <c r="A26" s="58"/>
      <c r="B26" s="46" t="s">
        <v>190</v>
      </c>
      <c r="C26" s="59" t="s">
        <v>191</v>
      </c>
      <c r="D26" s="81">
        <v>0.71</v>
      </c>
      <c r="E26" s="81">
        <v>0.71</v>
      </c>
      <c r="F26" s="81">
        <v>0.71</v>
      </c>
      <c r="G26" s="81">
        <v>0.71</v>
      </c>
      <c r="H26" s="81">
        <v>0.71</v>
      </c>
      <c r="I26" s="81">
        <v>0.71</v>
      </c>
      <c r="J26" s="81">
        <v>0.71</v>
      </c>
      <c r="K26" s="82">
        <v>0</v>
      </c>
      <c r="L26" s="83">
        <v>1</v>
      </c>
      <c r="M26" s="84">
        <v>5600</v>
      </c>
      <c r="N26" s="84">
        <v>3976</v>
      </c>
    </row>
    <row r="27" spans="1:14" ht="13.5" customHeight="1">
      <c r="A27" s="58"/>
      <c r="B27" s="184" t="s">
        <v>90</v>
      </c>
      <c r="C27" s="185"/>
      <c r="D27" s="186"/>
      <c r="E27" s="190"/>
      <c r="F27" s="190"/>
      <c r="G27" s="190"/>
      <c r="H27" s="190"/>
      <c r="I27" s="190"/>
      <c r="J27" s="190"/>
      <c r="K27" s="188"/>
      <c r="L27" s="65">
        <f>SUM(L23:L26)</f>
        <v>45</v>
      </c>
      <c r="M27" s="65">
        <f>SUM(M23:M26)</f>
        <v>5222849</v>
      </c>
      <c r="N27" s="65">
        <f>SUM(N23:N26)</f>
        <v>32159739.84</v>
      </c>
    </row>
    <row r="28" spans="1:14" ht="13.5" customHeight="1">
      <c r="A28" s="58"/>
      <c r="B28" s="181" t="s">
        <v>84</v>
      </c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3"/>
    </row>
    <row r="29" spans="1:14" ht="13.5" customHeight="1">
      <c r="A29" s="58"/>
      <c r="B29" s="46" t="s">
        <v>124</v>
      </c>
      <c r="C29" s="59" t="s">
        <v>125</v>
      </c>
      <c r="D29" s="104">
        <v>6.25</v>
      </c>
      <c r="E29" s="104">
        <v>6.28</v>
      </c>
      <c r="F29" s="104">
        <v>6.24</v>
      </c>
      <c r="G29" s="104">
        <v>6.25</v>
      </c>
      <c r="H29" s="104">
        <v>6.25</v>
      </c>
      <c r="I29" s="104">
        <v>6.27</v>
      </c>
      <c r="J29" s="104">
        <v>6.25</v>
      </c>
      <c r="K29" s="105">
        <v>0.32</v>
      </c>
      <c r="L29" s="102">
        <v>102</v>
      </c>
      <c r="M29" s="103">
        <v>18081602</v>
      </c>
      <c r="N29" s="103">
        <v>113074977.95</v>
      </c>
    </row>
    <row r="30" spans="1:14" ht="13.5" customHeight="1">
      <c r="A30" s="58"/>
      <c r="B30" s="46" t="s">
        <v>258</v>
      </c>
      <c r="C30" s="59" t="s">
        <v>257</v>
      </c>
      <c r="D30" s="104">
        <v>2.4700000000000002</v>
      </c>
      <c r="E30" s="104">
        <v>2.4700000000000002</v>
      </c>
      <c r="F30" s="104">
        <v>2.4700000000000002</v>
      </c>
      <c r="G30" s="104">
        <v>2.4700000000000002</v>
      </c>
      <c r="H30" s="104">
        <v>2.4700000000000002</v>
      </c>
      <c r="I30" s="104">
        <v>2.4700000000000002</v>
      </c>
      <c r="J30" s="104">
        <v>2.4700000000000002</v>
      </c>
      <c r="K30" s="105">
        <v>0</v>
      </c>
      <c r="L30" s="102">
        <v>2</v>
      </c>
      <c r="M30" s="103">
        <v>3631</v>
      </c>
      <c r="N30" s="103">
        <v>8968.57</v>
      </c>
    </row>
    <row r="31" spans="1:14" ht="13.5" customHeight="1">
      <c r="A31" s="58"/>
      <c r="B31" s="46" t="s">
        <v>291</v>
      </c>
      <c r="C31" s="59" t="s">
        <v>292</v>
      </c>
      <c r="D31" s="104">
        <v>2.4</v>
      </c>
      <c r="E31" s="104">
        <v>2.4</v>
      </c>
      <c r="F31" s="104">
        <v>2.4</v>
      </c>
      <c r="G31" s="104">
        <v>2.4</v>
      </c>
      <c r="H31" s="104">
        <v>2.4</v>
      </c>
      <c r="I31" s="104">
        <v>2.4</v>
      </c>
      <c r="J31" s="104">
        <v>2.4</v>
      </c>
      <c r="K31" s="105">
        <v>0</v>
      </c>
      <c r="L31" s="102">
        <v>3</v>
      </c>
      <c r="M31" s="103">
        <v>144</v>
      </c>
      <c r="N31" s="103">
        <v>345.6</v>
      </c>
    </row>
    <row r="32" spans="1:14" ht="13.5" customHeight="1">
      <c r="A32" s="58"/>
      <c r="B32" s="46" t="s">
        <v>97</v>
      </c>
      <c r="C32" s="59" t="s">
        <v>98</v>
      </c>
      <c r="D32" s="104">
        <v>6.04</v>
      </c>
      <c r="E32" s="104">
        <v>6.04</v>
      </c>
      <c r="F32" s="104">
        <v>6.04</v>
      </c>
      <c r="G32" s="104">
        <v>6.04</v>
      </c>
      <c r="H32" s="104">
        <v>6.04</v>
      </c>
      <c r="I32" s="104">
        <v>6.04</v>
      </c>
      <c r="J32" s="104">
        <v>6.04</v>
      </c>
      <c r="K32" s="105">
        <v>0</v>
      </c>
      <c r="L32" s="102">
        <v>1</v>
      </c>
      <c r="M32" s="103">
        <v>340</v>
      </c>
      <c r="N32" s="103">
        <v>2053.6</v>
      </c>
    </row>
    <row r="33" spans="1:14" ht="13.5" customHeight="1">
      <c r="A33" s="58"/>
      <c r="B33" s="46" t="s">
        <v>298</v>
      </c>
      <c r="C33" s="59" t="s">
        <v>299</v>
      </c>
      <c r="D33" s="104">
        <v>19</v>
      </c>
      <c r="E33" s="104">
        <v>19</v>
      </c>
      <c r="F33" s="104">
        <v>19</v>
      </c>
      <c r="G33" s="104">
        <v>19</v>
      </c>
      <c r="H33" s="104">
        <v>19</v>
      </c>
      <c r="I33" s="104">
        <v>19</v>
      </c>
      <c r="J33" s="104">
        <v>19</v>
      </c>
      <c r="K33" s="105">
        <v>0</v>
      </c>
      <c r="L33" s="102">
        <v>4</v>
      </c>
      <c r="M33" s="103">
        <v>96297</v>
      </c>
      <c r="N33" s="103">
        <v>1829643</v>
      </c>
    </row>
    <row r="34" spans="1:14" ht="13.5" customHeight="1">
      <c r="A34" s="58"/>
      <c r="B34" s="46" t="s">
        <v>174</v>
      </c>
      <c r="C34" s="59" t="s">
        <v>175</v>
      </c>
      <c r="D34" s="104">
        <v>1.23</v>
      </c>
      <c r="E34" s="104">
        <v>1.23</v>
      </c>
      <c r="F34" s="104">
        <v>1.2</v>
      </c>
      <c r="G34" s="104">
        <v>1.2</v>
      </c>
      <c r="H34" s="104">
        <v>1.23</v>
      </c>
      <c r="I34" s="104">
        <v>1.2</v>
      </c>
      <c r="J34" s="104">
        <v>1.23</v>
      </c>
      <c r="K34" s="105">
        <v>-2.44</v>
      </c>
      <c r="L34" s="102">
        <v>10</v>
      </c>
      <c r="M34" s="103">
        <v>2019092</v>
      </c>
      <c r="N34" s="103">
        <v>2424740.64</v>
      </c>
    </row>
    <row r="35" spans="1:14" ht="13.5" customHeight="1">
      <c r="A35" s="58"/>
      <c r="B35" s="46" t="s">
        <v>242</v>
      </c>
      <c r="C35" s="59" t="s">
        <v>243</v>
      </c>
      <c r="D35" s="104">
        <v>2.4500000000000002</v>
      </c>
      <c r="E35" s="104">
        <v>2.52</v>
      </c>
      <c r="F35" s="104">
        <v>2.4500000000000002</v>
      </c>
      <c r="G35" s="104">
        <v>2.4900000000000002</v>
      </c>
      <c r="H35" s="104">
        <v>2.4700000000000002</v>
      </c>
      <c r="I35" s="104">
        <v>2.5</v>
      </c>
      <c r="J35" s="104">
        <v>2.4500000000000002</v>
      </c>
      <c r="K35" s="105">
        <v>2.04</v>
      </c>
      <c r="L35" s="102">
        <v>35</v>
      </c>
      <c r="M35" s="103">
        <v>1496827</v>
      </c>
      <c r="N35" s="103">
        <v>3725856.47</v>
      </c>
    </row>
    <row r="36" spans="1:14" ht="13.5" customHeight="1">
      <c r="A36" s="58"/>
      <c r="B36" s="46" t="s">
        <v>172</v>
      </c>
      <c r="C36" s="59" t="s">
        <v>173</v>
      </c>
      <c r="D36" s="104">
        <v>5.48</v>
      </c>
      <c r="E36" s="104">
        <v>5.48</v>
      </c>
      <c r="F36" s="104">
        <v>5.4</v>
      </c>
      <c r="G36" s="104">
        <v>5.44</v>
      </c>
      <c r="H36" s="104">
        <v>5.48</v>
      </c>
      <c r="I36" s="104">
        <v>5.4</v>
      </c>
      <c r="J36" s="104">
        <v>5.48</v>
      </c>
      <c r="K36" s="105">
        <v>-1.46</v>
      </c>
      <c r="L36" s="102">
        <v>4</v>
      </c>
      <c r="M36" s="103">
        <v>20527</v>
      </c>
      <c r="N36" s="103">
        <v>111751.64</v>
      </c>
    </row>
    <row r="37" spans="1:14" ht="13.5" customHeight="1">
      <c r="A37" s="58"/>
      <c r="B37" s="184" t="s">
        <v>91</v>
      </c>
      <c r="C37" s="185"/>
      <c r="D37" s="186"/>
      <c r="E37" s="190"/>
      <c r="F37" s="190"/>
      <c r="G37" s="190"/>
      <c r="H37" s="190"/>
      <c r="I37" s="190"/>
      <c r="J37" s="190"/>
      <c r="K37" s="188"/>
      <c r="L37" s="65">
        <f>SUM(L29:L36)</f>
        <v>161</v>
      </c>
      <c r="M37" s="65">
        <f>SUM(M29:M36)</f>
        <v>21718460</v>
      </c>
      <c r="N37" s="65">
        <f>SUM(N29:N36)</f>
        <v>121178337.46999998</v>
      </c>
    </row>
    <row r="38" spans="1:14" ht="13.5" customHeight="1">
      <c r="A38" s="58"/>
      <c r="B38" s="181" t="s">
        <v>31</v>
      </c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3"/>
    </row>
    <row r="39" spans="1:14" ht="13.5" customHeight="1">
      <c r="A39" s="58"/>
      <c r="B39" s="46" t="s">
        <v>108</v>
      </c>
      <c r="C39" s="59" t="s">
        <v>107</v>
      </c>
      <c r="D39" s="104">
        <v>9.0399999999999991</v>
      </c>
      <c r="E39" s="104">
        <v>9.0399999999999991</v>
      </c>
      <c r="F39" s="104">
        <v>8.9499999999999993</v>
      </c>
      <c r="G39" s="104">
        <v>8.9600000000000009</v>
      </c>
      <c r="H39" s="104">
        <v>9.0299999999999994</v>
      </c>
      <c r="I39" s="104">
        <v>8.9499999999999993</v>
      </c>
      <c r="J39" s="104">
        <v>9.0399999999999991</v>
      </c>
      <c r="K39" s="105">
        <v>-1</v>
      </c>
      <c r="L39" s="102">
        <v>16</v>
      </c>
      <c r="M39" s="103">
        <v>345959</v>
      </c>
      <c r="N39" s="103">
        <v>3101473.56</v>
      </c>
    </row>
    <row r="40" spans="1:14" ht="13.5" customHeight="1">
      <c r="A40" s="58"/>
      <c r="B40" s="46" t="s">
        <v>273</v>
      </c>
      <c r="C40" s="59" t="s">
        <v>274</v>
      </c>
      <c r="D40" s="104">
        <v>65</v>
      </c>
      <c r="E40" s="104">
        <v>65</v>
      </c>
      <c r="F40" s="104">
        <v>65</v>
      </c>
      <c r="G40" s="104">
        <v>65</v>
      </c>
      <c r="H40" s="104">
        <v>65</v>
      </c>
      <c r="I40" s="104">
        <v>65</v>
      </c>
      <c r="J40" s="104">
        <v>65</v>
      </c>
      <c r="K40" s="105">
        <v>0</v>
      </c>
      <c r="L40" s="102">
        <v>5</v>
      </c>
      <c r="M40" s="103">
        <v>648</v>
      </c>
      <c r="N40" s="103">
        <v>42120</v>
      </c>
    </row>
    <row r="41" spans="1:14" ht="13.5" customHeight="1">
      <c r="A41" s="58"/>
      <c r="B41" s="46" t="s">
        <v>194</v>
      </c>
      <c r="C41" s="59" t="s">
        <v>195</v>
      </c>
      <c r="D41" s="104">
        <v>9</v>
      </c>
      <c r="E41" s="104">
        <v>9</v>
      </c>
      <c r="F41" s="104">
        <v>9</v>
      </c>
      <c r="G41" s="104">
        <v>9</v>
      </c>
      <c r="H41" s="104">
        <v>9</v>
      </c>
      <c r="I41" s="104">
        <v>9</v>
      </c>
      <c r="J41" s="104">
        <v>9</v>
      </c>
      <c r="K41" s="105">
        <v>0</v>
      </c>
      <c r="L41" s="102">
        <v>2</v>
      </c>
      <c r="M41" s="103">
        <v>2450</v>
      </c>
      <c r="N41" s="103">
        <v>22050</v>
      </c>
    </row>
    <row r="42" spans="1:14" ht="13.5" customHeight="1">
      <c r="A42" s="58"/>
      <c r="B42" s="46" t="s">
        <v>221</v>
      </c>
      <c r="C42" s="59" t="s">
        <v>222</v>
      </c>
      <c r="D42" s="104">
        <v>14.05</v>
      </c>
      <c r="E42" s="104">
        <v>14.05</v>
      </c>
      <c r="F42" s="104">
        <v>14.05</v>
      </c>
      <c r="G42" s="104">
        <v>14.05</v>
      </c>
      <c r="H42" s="104">
        <v>14.05</v>
      </c>
      <c r="I42" s="104">
        <v>14.05</v>
      </c>
      <c r="J42" s="104">
        <v>14.05</v>
      </c>
      <c r="K42" s="105">
        <v>0</v>
      </c>
      <c r="L42" s="102">
        <v>1</v>
      </c>
      <c r="M42" s="103">
        <v>3466</v>
      </c>
      <c r="N42" s="103">
        <v>48697.3</v>
      </c>
    </row>
    <row r="43" spans="1:14" ht="13.5" customHeight="1">
      <c r="A43" s="58"/>
      <c r="B43" s="184" t="s">
        <v>92</v>
      </c>
      <c r="C43" s="185"/>
      <c r="D43" s="186"/>
      <c r="E43" s="190"/>
      <c r="F43" s="190"/>
      <c r="G43" s="190"/>
      <c r="H43" s="190"/>
      <c r="I43" s="190"/>
      <c r="J43" s="190"/>
      <c r="K43" s="188"/>
      <c r="L43" s="64">
        <f>SUM(L39:L42)</f>
        <v>24</v>
      </c>
      <c r="M43" s="61">
        <f>SUM(M39:M42)</f>
        <v>352523</v>
      </c>
      <c r="N43" s="61">
        <f>SUM(N39:N42)</f>
        <v>3214340.86</v>
      </c>
    </row>
    <row r="44" spans="1:14" ht="13.5" customHeight="1">
      <c r="A44" s="58"/>
      <c r="B44" s="181" t="s">
        <v>85</v>
      </c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3"/>
    </row>
    <row r="45" spans="1:14" ht="13.5" customHeight="1">
      <c r="A45" s="58"/>
      <c r="B45" s="46" t="s">
        <v>186</v>
      </c>
      <c r="C45" s="59" t="s">
        <v>187</v>
      </c>
      <c r="D45" s="63">
        <v>2.11</v>
      </c>
      <c r="E45" s="104">
        <v>2.11</v>
      </c>
      <c r="F45" s="104">
        <v>2.11</v>
      </c>
      <c r="G45" s="104">
        <v>2.11</v>
      </c>
      <c r="H45" s="104">
        <v>2.11</v>
      </c>
      <c r="I45" s="104">
        <v>2.11</v>
      </c>
      <c r="J45" s="104">
        <v>2.11</v>
      </c>
      <c r="K45" s="105">
        <v>0</v>
      </c>
      <c r="L45" s="102">
        <v>3</v>
      </c>
      <c r="M45" s="103">
        <v>4000975</v>
      </c>
      <c r="N45" s="103">
        <v>8442057.25</v>
      </c>
    </row>
    <row r="46" spans="1:14" ht="13.5" customHeight="1">
      <c r="A46" s="58"/>
      <c r="B46" s="46" t="s">
        <v>313</v>
      </c>
      <c r="C46" s="59" t="s">
        <v>314</v>
      </c>
      <c r="D46" s="63">
        <v>9.8000000000000007</v>
      </c>
      <c r="E46" s="104">
        <v>11</v>
      </c>
      <c r="F46" s="104">
        <v>9.6999999999999993</v>
      </c>
      <c r="G46" s="104">
        <v>9.83</v>
      </c>
      <c r="H46" s="104">
        <v>9.43</v>
      </c>
      <c r="I46" s="104">
        <v>10</v>
      </c>
      <c r="J46" s="104">
        <v>9.6</v>
      </c>
      <c r="K46" s="105">
        <v>4.17</v>
      </c>
      <c r="L46" s="102">
        <v>12</v>
      </c>
      <c r="M46" s="103">
        <v>81936</v>
      </c>
      <c r="N46" s="103">
        <v>805312.4</v>
      </c>
    </row>
    <row r="47" spans="1:14" ht="13.5" customHeight="1">
      <c r="A47" s="58"/>
      <c r="B47" s="46" t="s">
        <v>215</v>
      </c>
      <c r="C47" s="59" t="s">
        <v>216</v>
      </c>
      <c r="D47" s="63">
        <v>9</v>
      </c>
      <c r="E47" s="104">
        <v>9</v>
      </c>
      <c r="F47" s="104">
        <v>9</v>
      </c>
      <c r="G47" s="104">
        <v>9</v>
      </c>
      <c r="H47" s="104">
        <v>9</v>
      </c>
      <c r="I47" s="104">
        <v>9</v>
      </c>
      <c r="J47" s="104">
        <v>9</v>
      </c>
      <c r="K47" s="105">
        <v>0</v>
      </c>
      <c r="L47" s="102">
        <v>1</v>
      </c>
      <c r="M47" s="103">
        <v>228</v>
      </c>
      <c r="N47" s="103">
        <v>2052</v>
      </c>
    </row>
    <row r="48" spans="1:14" ht="13.5" customHeight="1">
      <c r="A48" s="58"/>
      <c r="B48" s="46" t="s">
        <v>87</v>
      </c>
      <c r="C48" s="59" t="s">
        <v>43</v>
      </c>
      <c r="D48" s="63">
        <v>0.37</v>
      </c>
      <c r="E48" s="104">
        <v>0.37</v>
      </c>
      <c r="F48" s="104">
        <v>0.37</v>
      </c>
      <c r="G48" s="104">
        <v>0.37</v>
      </c>
      <c r="H48" s="104">
        <v>0.38</v>
      </c>
      <c r="I48" s="104">
        <v>0.37</v>
      </c>
      <c r="J48" s="104">
        <v>0.38</v>
      </c>
      <c r="K48" s="105">
        <v>-2.63</v>
      </c>
      <c r="L48" s="102">
        <v>3</v>
      </c>
      <c r="M48" s="103">
        <v>370748</v>
      </c>
      <c r="N48" s="103">
        <v>137176.76</v>
      </c>
    </row>
    <row r="49" spans="1:14" ht="13.5" customHeight="1">
      <c r="A49" s="58"/>
      <c r="B49" s="184" t="s">
        <v>198</v>
      </c>
      <c r="C49" s="185"/>
      <c r="D49" s="186"/>
      <c r="E49" s="190"/>
      <c r="F49" s="190"/>
      <c r="G49" s="190"/>
      <c r="H49" s="190"/>
      <c r="I49" s="190"/>
      <c r="J49" s="190"/>
      <c r="K49" s="188"/>
      <c r="L49" s="64">
        <f>SUM(L45:L48)</f>
        <v>19</v>
      </c>
      <c r="M49" s="61">
        <f>SUM(M45:M48)</f>
        <v>4453887</v>
      </c>
      <c r="N49" s="61">
        <f>SUM(N45:N48)</f>
        <v>9386598.4100000001</v>
      </c>
    </row>
    <row r="50" spans="1:14" s="52" customFormat="1" ht="13.5" customHeight="1">
      <c r="B50" s="66" t="s">
        <v>32</v>
      </c>
      <c r="C50" s="175"/>
      <c r="D50" s="191"/>
      <c r="E50" s="191"/>
      <c r="F50" s="191"/>
      <c r="G50" s="191"/>
      <c r="H50" s="191"/>
      <c r="I50" s="191"/>
      <c r="J50" s="191"/>
      <c r="K50" s="177"/>
      <c r="L50" s="67">
        <f>L49+L43+L37+L27+L18+L14+L21</f>
        <v>1208</v>
      </c>
      <c r="M50" s="67">
        <f>M49+M43+M37+M27+M18+M14+M21</f>
        <v>499029500</v>
      </c>
      <c r="N50" s="67">
        <f>N49+N43+N37+N27+N18+N14+N21</f>
        <v>966655341.52999997</v>
      </c>
    </row>
    <row r="51" spans="1:14" s="52" customFormat="1" ht="22.5" customHeight="1">
      <c r="A51" s="51"/>
      <c r="B51" s="178" t="s">
        <v>309</v>
      </c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80"/>
    </row>
    <row r="52" spans="1:14" s="52" customFormat="1" ht="48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3.9" customHeight="1">
      <c r="B53" s="181" t="s">
        <v>29</v>
      </c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3"/>
    </row>
    <row r="54" spans="1:14" ht="13.9" customHeight="1">
      <c r="A54" s="58"/>
      <c r="B54" s="46" t="s">
        <v>164</v>
      </c>
      <c r="C54" s="59" t="s">
        <v>165</v>
      </c>
      <c r="D54" s="104">
        <v>0.24</v>
      </c>
      <c r="E54" s="104">
        <v>0.24</v>
      </c>
      <c r="F54" s="104">
        <v>0.24</v>
      </c>
      <c r="G54" s="104">
        <v>0.24</v>
      </c>
      <c r="H54" s="104">
        <v>0.23</v>
      </c>
      <c r="I54" s="104">
        <v>0.24</v>
      </c>
      <c r="J54" s="104">
        <v>0.23</v>
      </c>
      <c r="K54" s="105">
        <v>4.3499999999999996</v>
      </c>
      <c r="L54" s="102">
        <v>2</v>
      </c>
      <c r="M54" s="103">
        <v>233957</v>
      </c>
      <c r="N54" s="103">
        <v>56149.68</v>
      </c>
    </row>
    <row r="55" spans="1:14" ht="13.9" customHeight="1">
      <c r="A55" s="58"/>
      <c r="B55" s="46" t="s">
        <v>151</v>
      </c>
      <c r="C55" s="59" t="s">
        <v>152</v>
      </c>
      <c r="D55" s="104">
        <v>0.1</v>
      </c>
      <c r="E55" s="104">
        <v>0.1</v>
      </c>
      <c r="F55" s="104">
        <v>0.1</v>
      </c>
      <c r="G55" s="104">
        <v>0.1</v>
      </c>
      <c r="H55" s="104">
        <v>0.1</v>
      </c>
      <c r="I55" s="104">
        <v>0.1</v>
      </c>
      <c r="J55" s="104">
        <v>0.1</v>
      </c>
      <c r="K55" s="105">
        <v>0</v>
      </c>
      <c r="L55" s="102">
        <v>2</v>
      </c>
      <c r="M55" s="103">
        <v>150000</v>
      </c>
      <c r="N55" s="103">
        <v>15000</v>
      </c>
    </row>
    <row r="56" spans="1:14" ht="13.9" customHeight="1">
      <c r="A56" s="58"/>
      <c r="B56" s="46" t="s">
        <v>188</v>
      </c>
      <c r="C56" s="59" t="s">
        <v>189</v>
      </c>
      <c r="D56" s="104">
        <v>0.57999999999999996</v>
      </c>
      <c r="E56" s="104">
        <v>0.57999999999999996</v>
      </c>
      <c r="F56" s="104">
        <v>0.57999999999999996</v>
      </c>
      <c r="G56" s="104">
        <v>0.57999999999999996</v>
      </c>
      <c r="H56" s="104">
        <v>0.56999999999999995</v>
      </c>
      <c r="I56" s="104">
        <v>0.57999999999999996</v>
      </c>
      <c r="J56" s="104">
        <v>0.57999999999999996</v>
      </c>
      <c r="K56" s="105">
        <v>0</v>
      </c>
      <c r="L56" s="102">
        <v>1</v>
      </c>
      <c r="M56" s="103">
        <v>808</v>
      </c>
      <c r="N56" s="103">
        <v>468.64</v>
      </c>
    </row>
    <row r="57" spans="1:14" ht="13.9" customHeight="1">
      <c r="A57" s="58"/>
      <c r="B57" s="46" t="s">
        <v>184</v>
      </c>
      <c r="C57" s="59" t="s">
        <v>185</v>
      </c>
      <c r="D57" s="104">
        <v>1.01</v>
      </c>
      <c r="E57" s="104">
        <v>1.01</v>
      </c>
      <c r="F57" s="104">
        <v>1.01</v>
      </c>
      <c r="G57" s="104">
        <v>1.01</v>
      </c>
      <c r="H57" s="104">
        <v>1.01</v>
      </c>
      <c r="I57" s="104">
        <v>1.01</v>
      </c>
      <c r="J57" s="104">
        <v>1.01</v>
      </c>
      <c r="K57" s="105">
        <v>0</v>
      </c>
      <c r="L57" s="102">
        <v>1</v>
      </c>
      <c r="M57" s="103">
        <v>5002800</v>
      </c>
      <c r="N57" s="103">
        <v>5052828</v>
      </c>
    </row>
    <row r="58" spans="1:14" ht="13.9" customHeight="1">
      <c r="A58" s="58"/>
      <c r="B58" s="184" t="s">
        <v>89</v>
      </c>
      <c r="C58" s="185"/>
      <c r="D58" s="186"/>
      <c r="E58" s="190"/>
      <c r="F58" s="190"/>
      <c r="G58" s="190"/>
      <c r="H58" s="190"/>
      <c r="I58" s="190"/>
      <c r="J58" s="190"/>
      <c r="K58" s="188"/>
      <c r="L58" s="65">
        <f>SUM(L54:L57)</f>
        <v>6</v>
      </c>
      <c r="M58" s="65">
        <f>SUM(M54:M57)</f>
        <v>5387565</v>
      </c>
      <c r="N58" s="65">
        <f>SUM(N54:N57)</f>
        <v>5124446.32</v>
      </c>
    </row>
    <row r="59" spans="1:14" ht="13.9" customHeight="1">
      <c r="A59" s="58"/>
      <c r="B59" s="181" t="s">
        <v>94</v>
      </c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3"/>
    </row>
    <row r="60" spans="1:14" ht="13.9" customHeight="1">
      <c r="A60" s="58"/>
      <c r="B60" s="46" t="s">
        <v>248</v>
      </c>
      <c r="C60" s="59" t="s">
        <v>249</v>
      </c>
      <c r="D60" s="104">
        <v>5.4</v>
      </c>
      <c r="E60" s="104">
        <v>5.4</v>
      </c>
      <c r="F60" s="104">
        <v>5</v>
      </c>
      <c r="G60" s="104">
        <v>5.03</v>
      </c>
      <c r="H60" s="104">
        <v>5.1100000000000003</v>
      </c>
      <c r="I60" s="104">
        <v>5</v>
      </c>
      <c r="J60" s="104">
        <v>5.4</v>
      </c>
      <c r="K60" s="105">
        <v>-7.41</v>
      </c>
      <c r="L60" s="102">
        <v>7</v>
      </c>
      <c r="M60" s="103">
        <v>80065</v>
      </c>
      <c r="N60" s="103">
        <v>402828.6</v>
      </c>
    </row>
    <row r="61" spans="1:14" ht="13.9" customHeight="1">
      <c r="A61" s="58"/>
      <c r="B61" s="184" t="s">
        <v>300</v>
      </c>
      <c r="C61" s="185"/>
      <c r="D61" s="186"/>
      <c r="E61" s="190"/>
      <c r="F61" s="190"/>
      <c r="G61" s="190"/>
      <c r="H61" s="190"/>
      <c r="I61" s="190"/>
      <c r="J61" s="190"/>
      <c r="K61" s="188"/>
      <c r="L61" s="65">
        <f>SUM(L60)</f>
        <v>7</v>
      </c>
      <c r="M61" s="65">
        <f>SUM(M60)</f>
        <v>80065</v>
      </c>
      <c r="N61" s="65">
        <f>SUM(N60)</f>
        <v>402828.6</v>
      </c>
    </row>
    <row r="62" spans="1:14" ht="13.9" customHeight="1">
      <c r="A62" s="58"/>
      <c r="B62" s="181" t="s">
        <v>83</v>
      </c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3"/>
    </row>
    <row r="63" spans="1:14" ht="13.9" customHeight="1">
      <c r="A63" s="58"/>
      <c r="B63" s="46" t="s">
        <v>33</v>
      </c>
      <c r="C63" s="59" t="s">
        <v>34</v>
      </c>
      <c r="D63" s="104">
        <v>1.7</v>
      </c>
      <c r="E63" s="104">
        <v>1.7</v>
      </c>
      <c r="F63" s="104">
        <v>1.7</v>
      </c>
      <c r="G63" s="104">
        <v>1.7</v>
      </c>
      <c r="H63" s="104">
        <v>1.7</v>
      </c>
      <c r="I63" s="104">
        <v>1.7</v>
      </c>
      <c r="J63" s="104">
        <v>1.7</v>
      </c>
      <c r="K63" s="105">
        <v>0</v>
      </c>
      <c r="L63" s="102">
        <v>2</v>
      </c>
      <c r="M63" s="103">
        <v>60034</v>
      </c>
      <c r="N63" s="103">
        <v>102057.8</v>
      </c>
    </row>
    <row r="64" spans="1:14" ht="13.9" customHeight="1">
      <c r="A64" s="58"/>
      <c r="B64" s="184" t="s">
        <v>91</v>
      </c>
      <c r="C64" s="185"/>
      <c r="D64" s="186"/>
      <c r="E64" s="190"/>
      <c r="F64" s="190"/>
      <c r="G64" s="190"/>
      <c r="H64" s="190"/>
      <c r="I64" s="190"/>
      <c r="J64" s="190"/>
      <c r="K64" s="188"/>
      <c r="L64" s="65">
        <f>SUM(L63:L63)</f>
        <v>2</v>
      </c>
      <c r="M64" s="65">
        <f>SUM(M63:M63)</f>
        <v>60034</v>
      </c>
      <c r="N64" s="65">
        <f>SUM(N63:N63)</f>
        <v>102057.8</v>
      </c>
    </row>
    <row r="65" spans="1:14" ht="13.9" customHeight="1">
      <c r="A65" s="58"/>
      <c r="B65" s="181" t="s">
        <v>84</v>
      </c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3"/>
    </row>
    <row r="66" spans="1:14" ht="13.9" customHeight="1">
      <c r="A66" s="58"/>
      <c r="B66" s="46" t="s">
        <v>288</v>
      </c>
      <c r="C66" s="59" t="s">
        <v>287</v>
      </c>
      <c r="D66" s="86">
        <v>2.86</v>
      </c>
      <c r="E66" s="86">
        <v>2.86</v>
      </c>
      <c r="F66" s="86">
        <v>2.86</v>
      </c>
      <c r="G66" s="86">
        <v>2.86</v>
      </c>
      <c r="H66" s="86">
        <v>2.86</v>
      </c>
      <c r="I66" s="86">
        <v>2.86</v>
      </c>
      <c r="J66" s="86">
        <v>2.86</v>
      </c>
      <c r="K66" s="91">
        <v>0</v>
      </c>
      <c r="L66" s="92">
        <v>1</v>
      </c>
      <c r="M66" s="93">
        <v>718</v>
      </c>
      <c r="N66" s="93">
        <v>2053.48</v>
      </c>
    </row>
    <row r="67" spans="1:14" ht="13.9" customHeight="1">
      <c r="A67" s="58"/>
      <c r="B67" s="46" t="s">
        <v>35</v>
      </c>
      <c r="C67" s="59" t="s">
        <v>36</v>
      </c>
      <c r="D67" s="86">
        <v>2.9</v>
      </c>
      <c r="E67" s="86">
        <v>2.9</v>
      </c>
      <c r="F67" s="86">
        <v>2.9</v>
      </c>
      <c r="G67" s="86">
        <v>2.9</v>
      </c>
      <c r="H67" s="86">
        <v>2.84</v>
      </c>
      <c r="I67" s="86">
        <v>2.9</v>
      </c>
      <c r="J67" s="86">
        <v>2.85</v>
      </c>
      <c r="K67" s="91">
        <v>1.75</v>
      </c>
      <c r="L67" s="92">
        <v>1</v>
      </c>
      <c r="M67" s="93">
        <v>1000</v>
      </c>
      <c r="N67" s="93">
        <v>2900</v>
      </c>
    </row>
    <row r="68" spans="1:14" ht="13.9" customHeight="1">
      <c r="A68" s="58"/>
      <c r="B68" s="46" t="s">
        <v>88</v>
      </c>
      <c r="C68" s="59" t="s">
        <v>37</v>
      </c>
      <c r="D68" s="86">
        <v>1</v>
      </c>
      <c r="E68" s="86">
        <v>1</v>
      </c>
      <c r="F68" s="86">
        <v>1</v>
      </c>
      <c r="G68" s="86">
        <v>1</v>
      </c>
      <c r="H68" s="86">
        <v>0.9</v>
      </c>
      <c r="I68" s="86">
        <v>1</v>
      </c>
      <c r="J68" s="86">
        <v>0.95</v>
      </c>
      <c r="K68" s="91">
        <v>5.26</v>
      </c>
      <c r="L68" s="92">
        <v>1</v>
      </c>
      <c r="M68" s="93">
        <v>18000</v>
      </c>
      <c r="N68" s="93">
        <v>18000</v>
      </c>
    </row>
    <row r="69" spans="1:14" ht="13.9" customHeight="1">
      <c r="A69" s="58"/>
      <c r="B69" s="184" t="s">
        <v>91</v>
      </c>
      <c r="C69" s="185"/>
      <c r="D69" s="186"/>
      <c r="E69" s="190"/>
      <c r="F69" s="190"/>
      <c r="G69" s="190"/>
      <c r="H69" s="190"/>
      <c r="I69" s="190"/>
      <c r="J69" s="190"/>
      <c r="K69" s="188"/>
      <c r="L69" s="65">
        <f>SUM(L66:L68)</f>
        <v>3</v>
      </c>
      <c r="M69" s="65">
        <f>SUM(M66:M68)</f>
        <v>19718</v>
      </c>
      <c r="N69" s="65">
        <f>SUM(N66:N68)</f>
        <v>22953.48</v>
      </c>
    </row>
    <row r="70" spans="1:14" ht="13.9" customHeight="1">
      <c r="A70" s="58"/>
      <c r="B70" s="181" t="s">
        <v>31</v>
      </c>
      <c r="C70" s="182"/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3"/>
    </row>
    <row r="71" spans="1:14" ht="13.9" customHeight="1">
      <c r="A71" s="58"/>
      <c r="B71" s="46" t="s">
        <v>136</v>
      </c>
      <c r="C71" s="59" t="s">
        <v>137</v>
      </c>
      <c r="D71" s="81">
        <v>28</v>
      </c>
      <c r="E71" s="81">
        <v>28</v>
      </c>
      <c r="F71" s="81">
        <v>28</v>
      </c>
      <c r="G71" s="86">
        <v>28</v>
      </c>
      <c r="H71" s="86">
        <v>28</v>
      </c>
      <c r="I71" s="86">
        <v>28</v>
      </c>
      <c r="J71" s="81">
        <v>28</v>
      </c>
      <c r="K71" s="82">
        <v>0</v>
      </c>
      <c r="L71" s="83">
        <v>1</v>
      </c>
      <c r="M71" s="84">
        <v>887</v>
      </c>
      <c r="N71" s="84">
        <v>24836</v>
      </c>
    </row>
    <row r="72" spans="1:14" ht="13.9" customHeight="1">
      <c r="A72" s="58"/>
      <c r="B72" s="184" t="s">
        <v>92</v>
      </c>
      <c r="C72" s="185"/>
      <c r="D72" s="186"/>
      <c r="E72" s="187"/>
      <c r="F72" s="187"/>
      <c r="G72" s="187"/>
      <c r="H72" s="187"/>
      <c r="I72" s="187"/>
      <c r="J72" s="187"/>
      <c r="K72" s="188"/>
      <c r="L72" s="65">
        <f>L71</f>
        <v>1</v>
      </c>
      <c r="M72" s="65">
        <f t="shared" ref="M72:N72" si="0">M71</f>
        <v>887</v>
      </c>
      <c r="N72" s="65">
        <f t="shared" si="0"/>
        <v>24836</v>
      </c>
    </row>
    <row r="73" spans="1:14" s="52" customFormat="1" ht="13.9" customHeight="1">
      <c r="B73" s="66" t="s">
        <v>126</v>
      </c>
      <c r="C73" s="175"/>
      <c r="D73" s="176"/>
      <c r="E73" s="176"/>
      <c r="F73" s="176"/>
      <c r="G73" s="176"/>
      <c r="H73" s="176"/>
      <c r="I73" s="176"/>
      <c r="J73" s="176"/>
      <c r="K73" s="177"/>
      <c r="L73" s="67">
        <f>L69+L58+L72+L61+L64</f>
        <v>19</v>
      </c>
      <c r="M73" s="67">
        <f t="shared" ref="M73:N73" si="1">M69+M58+M72+M61+M64</f>
        <v>5548269</v>
      </c>
      <c r="N73" s="67">
        <f t="shared" si="1"/>
        <v>5677122.2000000002</v>
      </c>
    </row>
    <row r="74" spans="1:14" s="52" customFormat="1" ht="22.5" customHeight="1">
      <c r="A74" s="51"/>
      <c r="B74" s="178" t="s">
        <v>308</v>
      </c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80"/>
    </row>
    <row r="75" spans="1:14" s="52" customFormat="1" ht="44.25" customHeight="1">
      <c r="B75" s="53" t="s">
        <v>15</v>
      </c>
      <c r="C75" s="54" t="s">
        <v>20</v>
      </c>
      <c r="D75" s="54" t="s">
        <v>21</v>
      </c>
      <c r="E75" s="54" t="s">
        <v>22</v>
      </c>
      <c r="F75" s="54" t="s">
        <v>23</v>
      </c>
      <c r="G75" s="54" t="s">
        <v>24</v>
      </c>
      <c r="H75" s="54" t="s">
        <v>25</v>
      </c>
      <c r="I75" s="54" t="s">
        <v>19</v>
      </c>
      <c r="J75" s="54" t="s">
        <v>26</v>
      </c>
      <c r="K75" s="55" t="s">
        <v>27</v>
      </c>
      <c r="L75" s="56" t="s">
        <v>28</v>
      </c>
      <c r="M75" s="56" t="s">
        <v>18</v>
      </c>
      <c r="N75" s="57" t="s">
        <v>7</v>
      </c>
    </row>
    <row r="76" spans="1:14" s="52" customFormat="1" ht="13.9" customHeight="1">
      <c r="B76" s="181" t="s">
        <v>29</v>
      </c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3"/>
    </row>
    <row r="77" spans="1:14" ht="13.9" customHeight="1">
      <c r="A77" s="58"/>
      <c r="B77" s="110" t="s">
        <v>285</v>
      </c>
      <c r="C77" s="111" t="s">
        <v>286</v>
      </c>
      <c r="D77" s="81">
        <v>1</v>
      </c>
      <c r="E77" s="81">
        <v>1</v>
      </c>
      <c r="F77" s="81">
        <v>1</v>
      </c>
      <c r="G77" s="86">
        <v>1</v>
      </c>
      <c r="H77" s="86">
        <v>1</v>
      </c>
      <c r="I77" s="86">
        <v>1</v>
      </c>
      <c r="J77" s="81">
        <v>1</v>
      </c>
      <c r="K77" s="82">
        <v>0</v>
      </c>
      <c r="L77" s="83">
        <v>2</v>
      </c>
      <c r="M77" s="84">
        <v>25000000000</v>
      </c>
      <c r="N77" s="84">
        <v>25000000000</v>
      </c>
    </row>
    <row r="78" spans="1:14" ht="13.9" customHeight="1">
      <c r="A78" s="58"/>
      <c r="B78" s="184" t="s">
        <v>89</v>
      </c>
      <c r="C78" s="185"/>
      <c r="D78" s="186"/>
      <c r="E78" s="190"/>
      <c r="F78" s="190"/>
      <c r="G78" s="190"/>
      <c r="H78" s="190"/>
      <c r="I78" s="190"/>
      <c r="J78" s="190"/>
      <c r="K78" s="188"/>
      <c r="L78" s="65">
        <f>SUM(L76:L77)</f>
        <v>2</v>
      </c>
      <c r="M78" s="65">
        <f>SUM(M76:M77)</f>
        <v>25000000000</v>
      </c>
      <c r="N78" s="65">
        <f>SUM(N76:N77)</f>
        <v>25000000000</v>
      </c>
    </row>
    <row r="79" spans="1:14" ht="13.9" customHeight="1">
      <c r="A79" s="58"/>
      <c r="B79" s="181" t="s">
        <v>83</v>
      </c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3"/>
    </row>
    <row r="80" spans="1:14" ht="13.9" customHeight="1">
      <c r="A80" s="58"/>
      <c r="B80" s="97" t="s">
        <v>209</v>
      </c>
      <c r="C80" s="98" t="s">
        <v>210</v>
      </c>
      <c r="D80" s="94">
        <v>1.57</v>
      </c>
      <c r="E80" s="104">
        <v>1.57</v>
      </c>
      <c r="F80" s="104">
        <v>1.49</v>
      </c>
      <c r="G80" s="104">
        <v>1.53</v>
      </c>
      <c r="H80" s="104">
        <v>1.53</v>
      </c>
      <c r="I80" s="104">
        <v>1.55</v>
      </c>
      <c r="J80" s="104">
        <v>1.65</v>
      </c>
      <c r="K80" s="105">
        <v>-6.06</v>
      </c>
      <c r="L80" s="102">
        <v>4</v>
      </c>
      <c r="M80" s="103">
        <v>12529</v>
      </c>
      <c r="N80" s="103">
        <v>19185.95</v>
      </c>
    </row>
    <row r="81" spans="1:14" ht="13.9" customHeight="1">
      <c r="A81" s="58"/>
      <c r="B81" s="184" t="s">
        <v>91</v>
      </c>
      <c r="C81" s="185"/>
      <c r="D81" s="186"/>
      <c r="E81" s="190"/>
      <c r="F81" s="190"/>
      <c r="G81" s="190"/>
      <c r="H81" s="190"/>
      <c r="I81" s="190"/>
      <c r="J81" s="190"/>
      <c r="K81" s="188"/>
      <c r="L81" s="65">
        <f>SUM(L80:L80)</f>
        <v>4</v>
      </c>
      <c r="M81" s="65">
        <f>SUM(M80:M80)</f>
        <v>12529</v>
      </c>
      <c r="N81" s="65">
        <f>SUM(N80:N80)</f>
        <v>19185.95</v>
      </c>
    </row>
    <row r="82" spans="1:14" ht="13.9" customHeight="1">
      <c r="A82" s="58"/>
      <c r="B82" s="181" t="s">
        <v>84</v>
      </c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3"/>
    </row>
    <row r="83" spans="1:14" ht="13.9" customHeight="1">
      <c r="A83" s="58"/>
      <c r="B83" s="97" t="s">
        <v>283</v>
      </c>
      <c r="C83" s="98" t="s">
        <v>284</v>
      </c>
      <c r="D83" s="94">
        <v>1.35</v>
      </c>
      <c r="E83" s="104">
        <v>1.35</v>
      </c>
      <c r="F83" s="104">
        <v>1.35</v>
      </c>
      <c r="G83" s="104">
        <v>1.35</v>
      </c>
      <c r="H83" s="104">
        <v>1.36</v>
      </c>
      <c r="I83" s="104">
        <v>1.35</v>
      </c>
      <c r="J83" s="104">
        <v>1.35</v>
      </c>
      <c r="K83" s="105">
        <v>0</v>
      </c>
      <c r="L83" s="102">
        <v>3</v>
      </c>
      <c r="M83" s="103">
        <v>832382</v>
      </c>
      <c r="N83" s="103">
        <v>1123715.7</v>
      </c>
    </row>
    <row r="84" spans="1:14" ht="13.9" customHeight="1">
      <c r="A84" s="58"/>
      <c r="B84" s="184" t="s">
        <v>91</v>
      </c>
      <c r="C84" s="185"/>
      <c r="D84" s="186"/>
      <c r="E84" s="187"/>
      <c r="F84" s="187"/>
      <c r="G84" s="187"/>
      <c r="H84" s="187"/>
      <c r="I84" s="187"/>
      <c r="J84" s="187"/>
      <c r="K84" s="188"/>
      <c r="L84" s="65">
        <f>SUM(L83)</f>
        <v>3</v>
      </c>
      <c r="M84" s="65">
        <f>SUM(M83)</f>
        <v>832382</v>
      </c>
      <c r="N84" s="65">
        <f>SUM(N83)</f>
        <v>1123715.7</v>
      </c>
    </row>
    <row r="85" spans="1:14" ht="13.9" customHeight="1">
      <c r="A85" s="58"/>
      <c r="B85" s="181" t="s">
        <v>31</v>
      </c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3"/>
    </row>
    <row r="86" spans="1:14" ht="13.9" customHeight="1">
      <c r="A86" s="58"/>
      <c r="B86" s="97" t="s">
        <v>246</v>
      </c>
      <c r="C86" s="98" t="s">
        <v>247</v>
      </c>
      <c r="D86" s="81">
        <v>18.559999999999999</v>
      </c>
      <c r="E86" s="81">
        <v>18.899999999999999</v>
      </c>
      <c r="F86" s="81">
        <v>18.5</v>
      </c>
      <c r="G86" s="86">
        <v>18.55</v>
      </c>
      <c r="H86" s="86">
        <v>18.8</v>
      </c>
      <c r="I86" s="86">
        <v>18.600000000000001</v>
      </c>
      <c r="J86" s="81">
        <v>18.8</v>
      </c>
      <c r="K86" s="82">
        <v>-1.06</v>
      </c>
      <c r="L86" s="83">
        <v>15</v>
      </c>
      <c r="M86" s="84">
        <v>524856</v>
      </c>
      <c r="N86" s="84">
        <v>9738621.5999999996</v>
      </c>
    </row>
    <row r="87" spans="1:14" ht="13.9" customHeight="1">
      <c r="A87" s="58"/>
      <c r="B87" s="184" t="s">
        <v>92</v>
      </c>
      <c r="C87" s="185"/>
      <c r="D87" s="186"/>
      <c r="E87" s="187"/>
      <c r="F87" s="187"/>
      <c r="G87" s="187"/>
      <c r="H87" s="187"/>
      <c r="I87" s="187"/>
      <c r="J87" s="187"/>
      <c r="K87" s="188"/>
      <c r="L87" s="65">
        <f>L86</f>
        <v>15</v>
      </c>
      <c r="M87" s="65">
        <f t="shared" ref="M87:N87" si="2">M86</f>
        <v>524856</v>
      </c>
      <c r="N87" s="65">
        <f t="shared" si="2"/>
        <v>9738621.5999999996</v>
      </c>
    </row>
    <row r="88" spans="1:14" ht="13.9" customHeight="1">
      <c r="A88" s="58"/>
      <c r="B88" s="181" t="s">
        <v>85</v>
      </c>
      <c r="C88" s="182"/>
      <c r="D88" s="182"/>
      <c r="E88" s="182"/>
      <c r="F88" s="182"/>
      <c r="G88" s="182"/>
      <c r="H88" s="182"/>
      <c r="I88" s="182"/>
      <c r="J88" s="182"/>
      <c r="K88" s="182"/>
      <c r="L88" s="182"/>
      <c r="M88" s="182"/>
      <c r="N88" s="183"/>
    </row>
    <row r="89" spans="1:14" ht="13.9" customHeight="1">
      <c r="A89" s="58"/>
      <c r="B89" s="46" t="s">
        <v>205</v>
      </c>
      <c r="C89" s="59" t="s">
        <v>206</v>
      </c>
      <c r="D89" s="63">
        <v>5.0999999999999996</v>
      </c>
      <c r="E89" s="81">
        <v>5.0999999999999996</v>
      </c>
      <c r="F89" s="81">
        <v>5.05</v>
      </c>
      <c r="G89" s="81">
        <v>5.08</v>
      </c>
      <c r="H89" s="81">
        <v>5.12</v>
      </c>
      <c r="I89" s="81">
        <v>5.09</v>
      </c>
      <c r="J89" s="81">
        <v>5.08</v>
      </c>
      <c r="K89" s="105">
        <v>0.2</v>
      </c>
      <c r="L89" s="83">
        <v>113</v>
      </c>
      <c r="M89" s="84">
        <v>18817543</v>
      </c>
      <c r="N89" s="84">
        <v>95643488.819999993</v>
      </c>
    </row>
    <row r="90" spans="1:14" ht="13.9" customHeight="1">
      <c r="A90" s="58"/>
      <c r="B90" s="184" t="s">
        <v>198</v>
      </c>
      <c r="C90" s="185"/>
      <c r="D90" s="186"/>
      <c r="E90" s="187"/>
      <c r="F90" s="187"/>
      <c r="G90" s="187"/>
      <c r="H90" s="187"/>
      <c r="I90" s="187"/>
      <c r="J90" s="187"/>
      <c r="K90" s="188"/>
      <c r="L90" s="64">
        <f>L89</f>
        <v>113</v>
      </c>
      <c r="M90" s="64">
        <f t="shared" ref="M90:N90" si="3">M89</f>
        <v>18817543</v>
      </c>
      <c r="N90" s="84">
        <f t="shared" si="3"/>
        <v>95643488.819999993</v>
      </c>
    </row>
    <row r="91" spans="1:14" s="52" customFormat="1" ht="13.9" customHeight="1">
      <c r="B91" s="66" t="s">
        <v>71</v>
      </c>
      <c r="C91" s="175"/>
      <c r="D91" s="176"/>
      <c r="E91" s="176"/>
      <c r="F91" s="176"/>
      <c r="G91" s="176"/>
      <c r="H91" s="176"/>
      <c r="I91" s="176"/>
      <c r="J91" s="176"/>
      <c r="K91" s="177"/>
      <c r="L91" s="67">
        <f>L90+L87+L84+L81+L78</f>
        <v>137</v>
      </c>
      <c r="M91" s="67">
        <f>M90+M87+M84+M81+M78</f>
        <v>25020187310</v>
      </c>
      <c r="N91" s="67">
        <f>N90+N87+N84+N81+N78</f>
        <v>25106525012.07</v>
      </c>
    </row>
    <row r="92" spans="1:14" s="52" customFormat="1" ht="13.9" customHeight="1">
      <c r="B92" s="66" t="s">
        <v>40</v>
      </c>
      <c r="C92" s="175"/>
      <c r="D92" s="176"/>
      <c r="E92" s="176"/>
      <c r="F92" s="176"/>
      <c r="G92" s="176"/>
      <c r="H92" s="176"/>
      <c r="I92" s="176"/>
      <c r="J92" s="176"/>
      <c r="K92" s="177"/>
      <c r="L92" s="67">
        <f>L91+L73+L50</f>
        <v>1364</v>
      </c>
      <c r="M92" s="67">
        <f>M91+M73+M50</f>
        <v>25524765079</v>
      </c>
      <c r="N92" s="67">
        <f>N91+N73+N50</f>
        <v>26078857475.799999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8">
    <mergeCell ref="B64:C64"/>
    <mergeCell ref="D64:K64"/>
    <mergeCell ref="B51:N51"/>
    <mergeCell ref="B28:N28"/>
    <mergeCell ref="D37:K37"/>
    <mergeCell ref="B37:C37"/>
    <mergeCell ref="C50:K50"/>
    <mergeCell ref="B38:N38"/>
    <mergeCell ref="D43:K43"/>
    <mergeCell ref="B43:C43"/>
    <mergeCell ref="B44:N44"/>
    <mergeCell ref="B49:C49"/>
    <mergeCell ref="D49:K49"/>
    <mergeCell ref="B78:C78"/>
    <mergeCell ref="D78:K78"/>
    <mergeCell ref="B53:N53"/>
    <mergeCell ref="B58:C58"/>
    <mergeCell ref="D58:K58"/>
    <mergeCell ref="B65:N65"/>
    <mergeCell ref="C73:K73"/>
    <mergeCell ref="B69:C69"/>
    <mergeCell ref="D69:K69"/>
    <mergeCell ref="B70:N70"/>
    <mergeCell ref="B72:C72"/>
    <mergeCell ref="D72:K72"/>
    <mergeCell ref="B59:N59"/>
    <mergeCell ref="B61:C61"/>
    <mergeCell ref="D61:K61"/>
    <mergeCell ref="B62:N62"/>
    <mergeCell ref="B18:C18"/>
    <mergeCell ref="D18:K18"/>
    <mergeCell ref="B22:N22"/>
    <mergeCell ref="B27:C27"/>
    <mergeCell ref="D27:K27"/>
    <mergeCell ref="B19:N19"/>
    <mergeCell ref="B21:C21"/>
    <mergeCell ref="D21:K21"/>
    <mergeCell ref="B1:N1"/>
    <mergeCell ref="B3:N3"/>
    <mergeCell ref="B14:C14"/>
    <mergeCell ref="D14:K14"/>
    <mergeCell ref="B15:N15"/>
    <mergeCell ref="C92:K92"/>
    <mergeCell ref="B74:N74"/>
    <mergeCell ref="C91:K91"/>
    <mergeCell ref="B82:N82"/>
    <mergeCell ref="B84:C84"/>
    <mergeCell ref="D84:K84"/>
    <mergeCell ref="B88:N88"/>
    <mergeCell ref="B90:C90"/>
    <mergeCell ref="D90:K90"/>
    <mergeCell ref="B87:C87"/>
    <mergeCell ref="D87:K87"/>
    <mergeCell ref="B85:N85"/>
    <mergeCell ref="B79:N79"/>
    <mergeCell ref="B81:C81"/>
    <mergeCell ref="D81:K81"/>
    <mergeCell ref="B76:N7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0"/>
  <sheetViews>
    <sheetView zoomScale="130" zoomScaleNormal="130" workbookViewId="0">
      <selection activeCell="F11" sqref="F1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95" t="s">
        <v>311</v>
      </c>
      <c r="B1" s="195"/>
      <c r="C1" s="195"/>
      <c r="D1" s="195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196" t="s">
        <v>29</v>
      </c>
      <c r="B3" s="197"/>
      <c r="C3" s="197"/>
      <c r="D3" s="198"/>
    </row>
    <row r="4" spans="1:4" ht="13.5" customHeight="1">
      <c r="A4" s="46" t="s">
        <v>176</v>
      </c>
      <c r="B4" s="59" t="s">
        <v>177</v>
      </c>
      <c r="C4" s="104">
        <v>0.95</v>
      </c>
      <c r="D4" s="104">
        <v>0.95</v>
      </c>
    </row>
    <row r="5" spans="1:4" ht="13.5" customHeight="1">
      <c r="A5" s="46" t="s">
        <v>117</v>
      </c>
      <c r="B5" s="59" t="s">
        <v>118</v>
      </c>
      <c r="C5" s="104">
        <v>0.65</v>
      </c>
      <c r="D5" s="104">
        <v>0.65</v>
      </c>
    </row>
    <row r="6" spans="1:4" ht="13.5" customHeight="1">
      <c r="A6" s="46" t="s">
        <v>230</v>
      </c>
      <c r="B6" s="59" t="s">
        <v>229</v>
      </c>
      <c r="C6" s="104">
        <v>0.25</v>
      </c>
      <c r="D6" s="104">
        <v>0.25</v>
      </c>
    </row>
    <row r="7" spans="1:4" ht="13.5" customHeight="1">
      <c r="A7" s="46" t="s">
        <v>253</v>
      </c>
      <c r="B7" s="59" t="s">
        <v>252</v>
      </c>
      <c r="C7" s="104">
        <v>0.15</v>
      </c>
      <c r="D7" s="104">
        <v>0.15</v>
      </c>
    </row>
    <row r="8" spans="1:4" ht="13.5" customHeight="1">
      <c r="A8" s="46" t="s">
        <v>178</v>
      </c>
      <c r="B8" s="59" t="s">
        <v>179</v>
      </c>
      <c r="C8" s="104">
        <v>0.23</v>
      </c>
      <c r="D8" s="104">
        <v>0.24</v>
      </c>
    </row>
    <row r="9" spans="1:4" ht="13.5" customHeight="1">
      <c r="A9" s="46" t="s">
        <v>134</v>
      </c>
      <c r="B9" s="59" t="s">
        <v>135</v>
      </c>
      <c r="C9" s="104">
        <v>1.1599999999999999</v>
      </c>
      <c r="D9" s="104">
        <v>1.1599999999999999</v>
      </c>
    </row>
    <row r="10" spans="1:4" ht="13.5" customHeight="1">
      <c r="A10" s="46" t="s">
        <v>240</v>
      </c>
      <c r="B10" s="59" t="s">
        <v>241</v>
      </c>
      <c r="C10" s="104">
        <v>1.1000000000000001</v>
      </c>
      <c r="D10" s="104">
        <v>1.1000000000000001</v>
      </c>
    </row>
    <row r="11" spans="1:4" ht="13.5" customHeight="1">
      <c r="A11" s="46" t="s">
        <v>239</v>
      </c>
      <c r="B11" s="59" t="s">
        <v>159</v>
      </c>
      <c r="C11" s="104">
        <v>0.16</v>
      </c>
      <c r="D11" s="104">
        <v>0.16</v>
      </c>
    </row>
    <row r="12" spans="1:4" ht="13.5" customHeight="1">
      <c r="A12" s="46" t="s">
        <v>166</v>
      </c>
      <c r="B12" s="59" t="s">
        <v>167</v>
      </c>
      <c r="C12" s="47">
        <v>2.2000000000000002</v>
      </c>
      <c r="D12" s="47">
        <v>2.2000000000000002</v>
      </c>
    </row>
    <row r="13" spans="1:4" ht="13.5" customHeight="1">
      <c r="A13" s="192" t="s">
        <v>94</v>
      </c>
      <c r="B13" s="193"/>
      <c r="C13" s="193"/>
      <c r="D13" s="194"/>
    </row>
    <row r="14" spans="1:4" ht="13.5" customHeight="1">
      <c r="A14" s="46" t="s">
        <v>271</v>
      </c>
      <c r="B14" s="59" t="s">
        <v>272</v>
      </c>
      <c r="C14" s="104">
        <v>0.9</v>
      </c>
      <c r="D14" s="104">
        <v>0.9</v>
      </c>
    </row>
    <row r="15" spans="1:4" ht="13.5" customHeight="1">
      <c r="A15" s="192" t="s">
        <v>83</v>
      </c>
      <c r="B15" s="193"/>
      <c r="C15" s="193"/>
      <c r="D15" s="194"/>
    </row>
    <row r="16" spans="1:4" ht="13.5" customHeight="1">
      <c r="A16" s="46" t="s">
        <v>170</v>
      </c>
      <c r="B16" s="59" t="s">
        <v>171</v>
      </c>
      <c r="C16" s="81">
        <v>0.6</v>
      </c>
      <c r="D16" s="81">
        <v>0.6</v>
      </c>
    </row>
    <row r="17" spans="1:4" ht="13.5" customHeight="1">
      <c r="A17" s="46" t="s">
        <v>96</v>
      </c>
      <c r="B17" s="59" t="s">
        <v>95</v>
      </c>
      <c r="C17" s="81">
        <v>7</v>
      </c>
      <c r="D17" s="104">
        <v>7</v>
      </c>
    </row>
    <row r="18" spans="1:4" ht="13.5" customHeight="1">
      <c r="A18" s="192" t="s">
        <v>84</v>
      </c>
      <c r="B18" s="193"/>
      <c r="C18" s="193"/>
      <c r="D18" s="194"/>
    </row>
    <row r="19" spans="1:4" ht="13.5" customHeight="1">
      <c r="A19" s="46" t="s">
        <v>180</v>
      </c>
      <c r="B19" s="59" t="s">
        <v>181</v>
      </c>
      <c r="C19" s="104">
        <v>2.59</v>
      </c>
      <c r="D19" s="104">
        <v>2.59</v>
      </c>
    </row>
    <row r="20" spans="1:4" ht="13.5" customHeight="1">
      <c r="A20" s="46" t="s">
        <v>115</v>
      </c>
      <c r="B20" s="59" t="s">
        <v>116</v>
      </c>
      <c r="C20" s="104">
        <v>1.91</v>
      </c>
      <c r="D20" s="104">
        <v>1.91</v>
      </c>
    </row>
    <row r="21" spans="1:4" ht="13.5" customHeight="1">
      <c r="A21" s="46" t="s">
        <v>160</v>
      </c>
      <c r="B21" s="59" t="s">
        <v>129</v>
      </c>
      <c r="C21" s="104">
        <v>2.29</v>
      </c>
      <c r="D21" s="104">
        <v>2.2999999999999998</v>
      </c>
    </row>
    <row r="22" spans="1:4" ht="13.5" customHeight="1">
      <c r="A22" s="196" t="s">
        <v>31</v>
      </c>
      <c r="B22" s="197" t="s">
        <v>31</v>
      </c>
      <c r="C22" s="197"/>
      <c r="D22" s="198"/>
    </row>
    <row r="23" spans="1:4" ht="13.5" customHeight="1">
      <c r="A23" s="46" t="s">
        <v>145</v>
      </c>
      <c r="B23" s="59" t="s">
        <v>146</v>
      </c>
      <c r="C23" s="104">
        <v>12.25</v>
      </c>
      <c r="D23" s="104">
        <v>12.5</v>
      </c>
    </row>
    <row r="24" spans="1:4" ht="13.5" customHeight="1">
      <c r="A24" s="46" t="s">
        <v>231</v>
      </c>
      <c r="B24" s="59" t="s">
        <v>232</v>
      </c>
      <c r="C24" s="104">
        <v>102.01</v>
      </c>
      <c r="D24" s="104">
        <v>102.01</v>
      </c>
    </row>
    <row r="25" spans="1:4" ht="13.5" customHeight="1">
      <c r="A25" s="46" t="s">
        <v>99</v>
      </c>
      <c r="B25" s="59" t="s">
        <v>100</v>
      </c>
      <c r="C25" s="104">
        <v>22.99</v>
      </c>
      <c r="D25" s="104">
        <v>22.99</v>
      </c>
    </row>
    <row r="26" spans="1:4" ht="13.5" customHeight="1">
      <c r="A26" s="196" t="s">
        <v>85</v>
      </c>
      <c r="B26" s="197"/>
      <c r="C26" s="197"/>
      <c r="D26" s="198"/>
    </row>
    <row r="27" spans="1:4" ht="13.5" customHeight="1">
      <c r="A27" s="46" t="s">
        <v>192</v>
      </c>
      <c r="B27" s="59" t="s">
        <v>193</v>
      </c>
      <c r="C27" s="104">
        <v>4.5</v>
      </c>
      <c r="D27" s="104">
        <v>4.5</v>
      </c>
    </row>
    <row r="28" spans="1:4" ht="13.5" customHeight="1">
      <c r="A28" s="46" t="s">
        <v>261</v>
      </c>
      <c r="B28" s="59" t="s">
        <v>262</v>
      </c>
      <c r="C28" s="104">
        <v>5.99</v>
      </c>
      <c r="D28" s="104">
        <v>5.99</v>
      </c>
    </row>
    <row r="29" spans="1:4" ht="13.5" customHeight="1">
      <c r="A29" s="74" t="s">
        <v>41</v>
      </c>
      <c r="B29" s="74" t="s">
        <v>20</v>
      </c>
      <c r="C29" s="74" t="s">
        <v>93</v>
      </c>
      <c r="D29" s="74" t="s">
        <v>19</v>
      </c>
    </row>
    <row r="30" spans="1:4" ht="13.5" customHeight="1">
      <c r="A30" s="192" t="s">
        <v>29</v>
      </c>
      <c r="B30" s="193"/>
      <c r="C30" s="193"/>
      <c r="D30" s="194"/>
    </row>
    <row r="31" spans="1:4" ht="13.5" customHeight="1">
      <c r="A31" s="110" t="s">
        <v>315</v>
      </c>
      <c r="B31" s="111" t="s">
        <v>316</v>
      </c>
      <c r="C31" s="104">
        <v>1.05</v>
      </c>
      <c r="D31" s="104">
        <v>1.05</v>
      </c>
    </row>
    <row r="32" spans="1:4" ht="13.5" customHeight="1">
      <c r="A32" s="110" t="s">
        <v>295</v>
      </c>
      <c r="B32" s="111" t="s">
        <v>296</v>
      </c>
      <c r="C32" s="104">
        <v>0.09</v>
      </c>
      <c r="D32" s="104">
        <v>0.09</v>
      </c>
    </row>
    <row r="33" spans="1:4" ht="13.5" customHeight="1">
      <c r="A33" s="46" t="s">
        <v>279</v>
      </c>
      <c r="B33" s="59" t="s">
        <v>280</v>
      </c>
      <c r="C33" s="104">
        <v>1</v>
      </c>
      <c r="D33" s="104">
        <v>1</v>
      </c>
    </row>
    <row r="34" spans="1:4" ht="13.5" customHeight="1">
      <c r="A34" s="46" t="s">
        <v>254</v>
      </c>
      <c r="B34" s="59" t="s">
        <v>255</v>
      </c>
      <c r="C34" s="104">
        <v>0.11</v>
      </c>
      <c r="D34" s="104">
        <v>0.11</v>
      </c>
    </row>
    <row r="35" spans="1:4" ht="13.5" customHeight="1">
      <c r="A35" s="46" t="s">
        <v>275</v>
      </c>
      <c r="B35" s="59" t="s">
        <v>276</v>
      </c>
      <c r="C35" s="86">
        <v>0.85</v>
      </c>
      <c r="D35" s="81">
        <v>0.85</v>
      </c>
    </row>
    <row r="36" spans="1:4" ht="13.5" customHeight="1">
      <c r="A36" s="46" t="s">
        <v>128</v>
      </c>
      <c r="B36" s="59" t="s">
        <v>127</v>
      </c>
      <c r="C36" s="86">
        <v>1</v>
      </c>
      <c r="D36" s="86">
        <v>1</v>
      </c>
    </row>
    <row r="37" spans="1:4" ht="13.5" customHeight="1">
      <c r="A37" s="46" t="s">
        <v>259</v>
      </c>
      <c r="B37" s="59" t="s">
        <v>260</v>
      </c>
      <c r="C37" s="86">
        <v>1</v>
      </c>
      <c r="D37" s="94">
        <v>1</v>
      </c>
    </row>
    <row r="38" spans="1:4" ht="13.5" customHeight="1">
      <c r="A38" s="89" t="s">
        <v>233</v>
      </c>
      <c r="B38" s="90" t="s">
        <v>234</v>
      </c>
      <c r="C38" s="86">
        <v>1</v>
      </c>
      <c r="D38" s="86">
        <v>1</v>
      </c>
    </row>
    <row r="39" spans="1:4" ht="13.5" customHeight="1">
      <c r="A39" s="46" t="s">
        <v>201</v>
      </c>
      <c r="B39" s="59" t="s">
        <v>202</v>
      </c>
      <c r="C39" s="86">
        <v>0.75</v>
      </c>
      <c r="D39" s="86">
        <v>0.75</v>
      </c>
    </row>
    <row r="40" spans="1:4" ht="13.5" customHeight="1">
      <c r="A40" s="46" t="s">
        <v>155</v>
      </c>
      <c r="B40" s="59" t="s">
        <v>156</v>
      </c>
      <c r="C40" s="86">
        <v>1</v>
      </c>
      <c r="D40" s="86">
        <v>1</v>
      </c>
    </row>
    <row r="41" spans="1:4" ht="13.5" customHeight="1">
      <c r="A41" s="46" t="s">
        <v>101</v>
      </c>
      <c r="B41" s="59" t="s">
        <v>102</v>
      </c>
      <c r="C41" s="86">
        <v>0.94</v>
      </c>
      <c r="D41" s="86">
        <v>0.94</v>
      </c>
    </row>
    <row r="42" spans="1:4" ht="13.5" customHeight="1">
      <c r="A42" s="87" t="s">
        <v>225</v>
      </c>
      <c r="B42" s="88" t="s">
        <v>226</v>
      </c>
      <c r="C42" s="86">
        <v>1</v>
      </c>
      <c r="D42" s="86">
        <v>1</v>
      </c>
    </row>
    <row r="43" spans="1:4" ht="13.5" customHeight="1">
      <c r="A43" s="46" t="s">
        <v>218</v>
      </c>
      <c r="B43" s="59" t="s">
        <v>217</v>
      </c>
      <c r="C43" s="104">
        <v>0.2</v>
      </c>
      <c r="D43" s="104">
        <v>0.2</v>
      </c>
    </row>
    <row r="44" spans="1:4" ht="13.5" customHeight="1">
      <c r="A44" s="192" t="s">
        <v>94</v>
      </c>
      <c r="B44" s="193"/>
      <c r="C44" s="193"/>
      <c r="D44" s="194"/>
    </row>
    <row r="45" spans="1:4" ht="13.5" customHeight="1">
      <c r="A45" s="46" t="s">
        <v>244</v>
      </c>
      <c r="B45" s="59" t="s">
        <v>245</v>
      </c>
      <c r="C45" s="104">
        <v>0.82</v>
      </c>
      <c r="D45" s="81">
        <v>0.82</v>
      </c>
    </row>
    <row r="46" spans="1:4" ht="13.5" customHeight="1">
      <c r="A46" s="192" t="s">
        <v>163</v>
      </c>
      <c r="B46" s="193"/>
      <c r="C46" s="193"/>
      <c r="D46" s="194"/>
    </row>
    <row r="47" spans="1:4" ht="13.5" customHeight="1">
      <c r="A47" s="46" t="s">
        <v>162</v>
      </c>
      <c r="B47" s="59" t="s">
        <v>161</v>
      </c>
      <c r="C47" s="81">
        <v>1.26</v>
      </c>
      <c r="D47" s="81">
        <v>1.26</v>
      </c>
    </row>
    <row r="48" spans="1:4" ht="13.5" customHeight="1">
      <c r="A48" s="46" t="s">
        <v>278</v>
      </c>
      <c r="B48" s="59" t="s">
        <v>277</v>
      </c>
      <c r="C48" s="81">
        <v>0.69</v>
      </c>
      <c r="D48" s="81">
        <v>0.69</v>
      </c>
    </row>
    <row r="49" spans="1:4" ht="13.5" customHeight="1">
      <c r="A49" s="192" t="s">
        <v>84</v>
      </c>
      <c r="B49" s="193"/>
      <c r="C49" s="193"/>
      <c r="D49" s="194"/>
    </row>
    <row r="50" spans="1:4" ht="13.5" customHeight="1">
      <c r="A50" s="76" t="s">
        <v>147</v>
      </c>
      <c r="B50" s="77" t="s">
        <v>148</v>
      </c>
      <c r="C50" s="86">
        <v>100</v>
      </c>
      <c r="D50" s="86">
        <v>100</v>
      </c>
    </row>
    <row r="51" spans="1:4" ht="13.5" customHeight="1">
      <c r="A51" s="192" t="s">
        <v>83</v>
      </c>
      <c r="B51" s="193"/>
      <c r="C51" s="193"/>
      <c r="D51" s="194"/>
    </row>
    <row r="52" spans="1:4" ht="13.5" customHeight="1">
      <c r="A52" s="46" t="s">
        <v>130</v>
      </c>
      <c r="B52" s="68" t="s">
        <v>131</v>
      </c>
      <c r="C52" s="63">
        <v>1</v>
      </c>
      <c r="D52" s="75">
        <v>1</v>
      </c>
    </row>
    <row r="53" spans="1:4" ht="13.5" customHeight="1">
      <c r="A53" s="74" t="s">
        <v>41</v>
      </c>
      <c r="B53" s="74" t="s">
        <v>20</v>
      </c>
      <c r="C53" s="74" t="s">
        <v>93</v>
      </c>
      <c r="D53" s="74" t="s">
        <v>19</v>
      </c>
    </row>
    <row r="54" spans="1:4" ht="13.5" customHeight="1">
      <c r="A54" s="192" t="s">
        <v>83</v>
      </c>
      <c r="B54" s="193"/>
      <c r="C54" s="193"/>
      <c r="D54" s="194"/>
    </row>
    <row r="55" spans="1:4" ht="13.5" customHeight="1">
      <c r="A55" s="97" t="s">
        <v>86</v>
      </c>
      <c r="B55" s="98" t="s">
        <v>42</v>
      </c>
      <c r="C55" s="94">
        <v>1.5</v>
      </c>
      <c r="D55" s="104">
        <v>1.5</v>
      </c>
    </row>
    <row r="56" spans="1:4">
      <c r="A56" s="192" t="s">
        <v>84</v>
      </c>
      <c r="B56" s="193"/>
      <c r="C56" s="193"/>
      <c r="D56" s="194"/>
    </row>
    <row r="57" spans="1:4">
      <c r="A57" s="97" t="s">
        <v>157</v>
      </c>
      <c r="B57" s="98" t="s">
        <v>158</v>
      </c>
      <c r="C57" s="104">
        <v>1.36</v>
      </c>
      <c r="D57" s="104">
        <v>1.36</v>
      </c>
    </row>
    <row r="58" spans="1:4">
      <c r="A58" s="97" t="s">
        <v>38</v>
      </c>
      <c r="B58" s="98" t="s">
        <v>39</v>
      </c>
      <c r="C58" s="104">
        <v>1.22</v>
      </c>
      <c r="D58" s="104">
        <v>1.22</v>
      </c>
    </row>
    <row r="59" spans="1:4">
      <c r="A59" s="97" t="s">
        <v>103</v>
      </c>
      <c r="B59" s="98" t="s">
        <v>104</v>
      </c>
      <c r="C59" s="104">
        <v>1.1499999999999999</v>
      </c>
      <c r="D59" s="104">
        <v>1.1499999999999999</v>
      </c>
    </row>
    <row r="60" spans="1:4">
      <c r="A60" s="97" t="s">
        <v>223</v>
      </c>
      <c r="B60" s="98" t="s">
        <v>224</v>
      </c>
      <c r="C60" s="104">
        <v>1.92</v>
      </c>
      <c r="D60" s="104">
        <v>1.91</v>
      </c>
    </row>
  </sheetData>
  <mergeCells count="14">
    <mergeCell ref="A56:D56"/>
    <mergeCell ref="A44:D44"/>
    <mergeCell ref="A1:D1"/>
    <mergeCell ref="A3:D3"/>
    <mergeCell ref="A26:D26"/>
    <mergeCell ref="A30:D30"/>
    <mergeCell ref="A22:D22"/>
    <mergeCell ref="A18:D18"/>
    <mergeCell ref="A15:D15"/>
    <mergeCell ref="A46:D46"/>
    <mergeCell ref="A49:D49"/>
    <mergeCell ref="A51:D51"/>
    <mergeCell ref="A13:D13"/>
    <mergeCell ref="A54:D5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8"/>
  <sheetViews>
    <sheetView workbookViewId="0">
      <selection activeCell="L6" sqref="L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53" t="s">
        <v>0</v>
      </c>
      <c r="C1" s="253"/>
      <c r="D1" s="253"/>
      <c r="E1" s="253"/>
      <c r="F1" s="254"/>
      <c r="H1" s="255"/>
      <c r="I1" s="255"/>
    </row>
    <row r="2" spans="1:9" ht="18">
      <c r="B2" s="253" t="s">
        <v>317</v>
      </c>
      <c r="C2" s="253"/>
      <c r="D2" s="253"/>
      <c r="E2" s="253"/>
      <c r="F2" s="253"/>
      <c r="H2" s="255"/>
      <c r="I2" s="255"/>
    </row>
    <row r="3" spans="1:9" ht="18">
      <c r="B3" s="256" t="s">
        <v>318</v>
      </c>
      <c r="C3" s="257"/>
      <c r="D3" s="258"/>
      <c r="E3" s="254"/>
      <c r="F3" s="254"/>
      <c r="H3" s="255"/>
      <c r="I3" s="255"/>
    </row>
    <row r="4" spans="1:9" ht="18">
      <c r="B4" s="256"/>
      <c r="C4" s="257"/>
      <c r="D4" s="258"/>
      <c r="E4" s="254"/>
      <c r="F4" s="254"/>
      <c r="H4" s="255"/>
      <c r="I4" s="255"/>
    </row>
    <row r="5" spans="1:9" ht="18">
      <c r="B5" s="256"/>
      <c r="C5" s="257"/>
      <c r="D5" s="258"/>
      <c r="E5" s="254"/>
      <c r="F5" s="254"/>
      <c r="H5" s="255"/>
      <c r="I5" s="255"/>
    </row>
    <row r="6" spans="1:9" ht="17.100000000000001" customHeight="1">
      <c r="B6" s="259" t="s">
        <v>319</v>
      </c>
      <c r="C6" s="260"/>
      <c r="D6" s="260"/>
      <c r="E6" s="261"/>
      <c r="F6" s="261"/>
      <c r="H6" s="255"/>
      <c r="I6" s="255"/>
    </row>
    <row r="7" spans="1:9">
      <c r="B7" s="262" t="s">
        <v>41</v>
      </c>
      <c r="C7" s="263" t="s">
        <v>20</v>
      </c>
      <c r="D7" s="264" t="s">
        <v>320</v>
      </c>
      <c r="E7" s="265" t="s">
        <v>321</v>
      </c>
      <c r="F7" s="265" t="s">
        <v>322</v>
      </c>
      <c r="H7" s="255"/>
      <c r="I7" s="255"/>
    </row>
    <row r="8" spans="1:9" ht="17.100000000000001" customHeight="1">
      <c r="B8" s="266" t="s">
        <v>29</v>
      </c>
      <c r="C8" s="267"/>
      <c r="D8" s="267"/>
      <c r="E8" s="267"/>
      <c r="F8" s="268"/>
    </row>
    <row r="9" spans="1:9" ht="17.100000000000001" customHeight="1">
      <c r="A9" s="114"/>
      <c r="B9" s="269" t="s">
        <v>323</v>
      </c>
      <c r="C9" s="269" t="s">
        <v>294</v>
      </c>
      <c r="D9" s="270">
        <v>1</v>
      </c>
      <c r="E9" s="271">
        <v>300000</v>
      </c>
      <c r="F9" s="271">
        <v>810000</v>
      </c>
    </row>
    <row r="10" spans="1:9" ht="17.100000000000001" customHeight="1">
      <c r="A10" s="114"/>
      <c r="B10" s="272" t="s">
        <v>324</v>
      </c>
      <c r="C10" s="273"/>
      <c r="D10" s="270">
        <f>SUM(D9)</f>
        <v>1</v>
      </c>
      <c r="E10" s="271">
        <f>SUM(E9)</f>
        <v>300000</v>
      </c>
      <c r="F10" s="271">
        <f>SUM(F9)</f>
        <v>810000</v>
      </c>
    </row>
    <row r="11" spans="1:9">
      <c r="A11" s="114"/>
      <c r="B11" s="274" t="s">
        <v>40</v>
      </c>
      <c r="C11" s="275"/>
      <c r="D11" s="270">
        <f>D10</f>
        <v>1</v>
      </c>
      <c r="E11" s="271">
        <f>E10</f>
        <v>300000</v>
      </c>
      <c r="F11" s="271">
        <f>F10</f>
        <v>810000</v>
      </c>
    </row>
    <row r="12" spans="1:9">
      <c r="A12" s="114"/>
      <c r="B12" s="276"/>
      <c r="C12" s="276"/>
      <c r="D12" s="277"/>
      <c r="E12" s="278"/>
      <c r="F12" s="278"/>
    </row>
    <row r="13" spans="1:9">
      <c r="A13" s="114"/>
      <c r="B13" s="114"/>
      <c r="D13" s="279"/>
      <c r="E13" s="280"/>
      <c r="F13" s="280"/>
    </row>
    <row r="14" spans="1:9" ht="18.75">
      <c r="A14" s="114"/>
      <c r="B14" s="281" t="s">
        <v>325</v>
      </c>
      <c r="C14" s="282"/>
      <c r="D14" s="283"/>
      <c r="E14" s="284"/>
      <c r="F14" s="285"/>
    </row>
    <row r="15" spans="1:9" ht="31.5">
      <c r="A15" s="114"/>
      <c r="B15" s="286" t="s">
        <v>41</v>
      </c>
      <c r="C15" s="263" t="s">
        <v>20</v>
      </c>
      <c r="D15" s="287" t="s">
        <v>320</v>
      </c>
      <c r="E15" s="288" t="s">
        <v>321</v>
      </c>
      <c r="F15" s="288" t="s">
        <v>322</v>
      </c>
    </row>
    <row r="16" spans="1:9">
      <c r="A16" s="289"/>
      <c r="B16" s="290" t="s">
        <v>30</v>
      </c>
      <c r="C16" s="291"/>
      <c r="D16" s="291"/>
      <c r="E16" s="291"/>
      <c r="F16" s="292"/>
    </row>
    <row r="17" spans="1:6">
      <c r="A17" s="289"/>
      <c r="B17" s="293" t="s">
        <v>326</v>
      </c>
      <c r="C17" s="293" t="s">
        <v>302</v>
      </c>
      <c r="D17" s="270">
        <v>9</v>
      </c>
      <c r="E17" s="271">
        <v>233760</v>
      </c>
      <c r="F17" s="271">
        <v>3599904</v>
      </c>
    </row>
    <row r="18" spans="1:6">
      <c r="A18" s="289"/>
      <c r="B18" s="294" t="s">
        <v>327</v>
      </c>
      <c r="C18" s="295"/>
      <c r="D18" s="270">
        <f>SUM(D17)</f>
        <v>9</v>
      </c>
      <c r="E18" s="271">
        <f>SUM(E17)</f>
        <v>233760</v>
      </c>
      <c r="F18" s="271">
        <f>SUM(F17)</f>
        <v>3599904</v>
      </c>
    </row>
    <row r="19" spans="1:6">
      <c r="A19" s="289"/>
      <c r="B19" s="296" t="s">
        <v>40</v>
      </c>
      <c r="C19" s="297"/>
      <c r="D19" s="270">
        <f>D18</f>
        <v>9</v>
      </c>
      <c r="E19" s="271">
        <f>E18</f>
        <v>233760</v>
      </c>
      <c r="F19" s="271">
        <f>F18</f>
        <v>3599904</v>
      </c>
    </row>
    <row r="20" spans="1:6">
      <c r="A20" s="289"/>
      <c r="B20" s="289"/>
      <c r="C20" s="289"/>
      <c r="D20" s="279"/>
      <c r="E20" s="280"/>
      <c r="F20" s="280"/>
    </row>
    <row r="21" spans="1:6">
      <c r="A21" s="298"/>
      <c r="B21" s="298"/>
      <c r="C21" s="289"/>
    </row>
    <row r="22" spans="1:6">
      <c r="A22" s="298"/>
      <c r="B22" s="298"/>
      <c r="C22" s="289"/>
    </row>
    <row r="23" spans="1:6">
      <c r="A23" s="298"/>
      <c r="B23" s="298"/>
      <c r="C23" s="289"/>
    </row>
    <row r="24" spans="1:6">
      <c r="A24" s="298"/>
      <c r="B24" s="298"/>
      <c r="C24" s="289"/>
    </row>
    <row r="25" spans="1:6">
      <c r="A25" s="298"/>
      <c r="B25" s="298"/>
      <c r="C25" s="289"/>
    </row>
    <row r="26" spans="1:6">
      <c r="A26" s="298"/>
      <c r="B26" s="298"/>
      <c r="C26" s="289"/>
    </row>
    <row r="27" spans="1:6">
      <c r="A27" s="298"/>
      <c r="B27" s="298"/>
      <c r="C27" s="289"/>
    </row>
    <row r="28" spans="1:6">
      <c r="A28" s="298"/>
      <c r="B28" s="298"/>
      <c r="C28" s="289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26" t="s">
        <v>0</v>
      </c>
      <c r="C1" s="227"/>
      <c r="D1" s="228"/>
      <c r="E1" s="6"/>
      <c r="F1" s="10"/>
      <c r="G1" s="10"/>
      <c r="H1" s="10"/>
      <c r="I1" s="10"/>
    </row>
    <row r="2" spans="2:9" ht="10.5" customHeight="1">
      <c r="B2" s="229"/>
      <c r="C2" s="230"/>
      <c r="D2" s="231"/>
      <c r="E2" s="6"/>
      <c r="F2" s="10"/>
      <c r="G2" s="10"/>
      <c r="H2" s="10"/>
      <c r="I2" s="10"/>
    </row>
    <row r="3" spans="2:9" ht="18" customHeight="1">
      <c r="B3" s="101" t="s">
        <v>307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245" t="s">
        <v>312</v>
      </c>
      <c r="C5" s="246"/>
      <c r="D5" s="246"/>
      <c r="E5" s="246"/>
      <c r="F5" s="246"/>
      <c r="G5" s="246"/>
      <c r="H5" s="246"/>
      <c r="I5" s="247"/>
    </row>
    <row r="6" spans="2:9" ht="30.75" customHeight="1">
      <c r="B6" s="120" t="s">
        <v>15</v>
      </c>
      <c r="C6" s="121" t="s">
        <v>20</v>
      </c>
      <c r="D6" s="121" t="s">
        <v>22</v>
      </c>
      <c r="E6" s="121" t="s">
        <v>23</v>
      </c>
      <c r="F6" s="121" t="s">
        <v>24</v>
      </c>
      <c r="G6" s="122" t="s">
        <v>28</v>
      </c>
      <c r="H6" s="122" t="s">
        <v>18</v>
      </c>
      <c r="I6" s="123" t="s">
        <v>7</v>
      </c>
    </row>
    <row r="7" spans="2:9" ht="18" customHeight="1">
      <c r="B7" s="248" t="s">
        <v>29</v>
      </c>
      <c r="C7" s="249"/>
      <c r="D7" s="249"/>
      <c r="E7" s="249"/>
      <c r="F7" s="249"/>
      <c r="G7" s="249"/>
      <c r="H7" s="249"/>
      <c r="I7" s="250"/>
    </row>
    <row r="8" spans="2:9" ht="18" customHeight="1">
      <c r="B8" s="124" t="s">
        <v>44</v>
      </c>
      <c r="C8" s="125" t="s">
        <v>256</v>
      </c>
      <c r="D8" s="126">
        <v>0.17</v>
      </c>
      <c r="E8" s="126">
        <v>0.16</v>
      </c>
      <c r="F8" s="126">
        <v>0.16</v>
      </c>
      <c r="G8" s="109">
        <v>16</v>
      </c>
      <c r="H8" s="109">
        <v>44658576</v>
      </c>
      <c r="I8" s="109">
        <v>7148295.79</v>
      </c>
    </row>
    <row r="9" spans="2:9" ht="18" customHeight="1">
      <c r="B9" s="127" t="s">
        <v>303</v>
      </c>
      <c r="C9" s="219"/>
      <c r="D9" s="213"/>
      <c r="E9" s="213"/>
      <c r="F9" s="212"/>
      <c r="G9" s="128">
        <f>SUM(G8:G8)</f>
        <v>16</v>
      </c>
      <c r="H9" s="128">
        <f>SUM(H8:H8)</f>
        <v>44658576</v>
      </c>
      <c r="I9" s="128">
        <f>SUM(I8:I8)</f>
        <v>7148295.79</v>
      </c>
    </row>
    <row r="10" spans="2:9" ht="18" customHeight="1">
      <c r="B10" s="129" t="s">
        <v>304</v>
      </c>
      <c r="C10" s="242"/>
      <c r="D10" s="243"/>
      <c r="E10" s="243"/>
      <c r="F10" s="244"/>
      <c r="G10" s="130">
        <f>G9</f>
        <v>16</v>
      </c>
      <c r="H10" s="130">
        <f t="shared" ref="H10:I10" si="0">H9</f>
        <v>44658576</v>
      </c>
      <c r="I10" s="130">
        <f t="shared" si="0"/>
        <v>7148295.79</v>
      </c>
    </row>
    <row r="11" spans="2:9" ht="18" customHeight="1">
      <c r="B11" s="101"/>
      <c r="C11" s="6"/>
      <c r="D11" s="6"/>
      <c r="E11" s="6"/>
      <c r="F11" s="6"/>
      <c r="G11" s="6"/>
      <c r="H11" s="6"/>
      <c r="I11" s="6"/>
    </row>
    <row r="12" spans="2:9" ht="18" customHeight="1">
      <c r="B12" s="239" t="s">
        <v>120</v>
      </c>
      <c r="C12" s="240"/>
      <c r="D12" s="240"/>
      <c r="E12" s="240"/>
      <c r="F12" s="240"/>
      <c r="G12" s="240"/>
      <c r="H12" s="240"/>
      <c r="I12" s="240"/>
    </row>
    <row r="13" spans="2:9" ht="18" customHeight="1">
      <c r="B13" s="232" t="s">
        <v>15</v>
      </c>
      <c r="C13" s="233"/>
      <c r="D13" s="234"/>
      <c r="E13" s="232" t="s">
        <v>20</v>
      </c>
      <c r="F13" s="234"/>
      <c r="G13" s="241" t="s">
        <v>45</v>
      </c>
      <c r="H13" s="233"/>
      <c r="I13" s="234"/>
    </row>
    <row r="14" spans="2:9" ht="12.95" customHeight="1">
      <c r="B14" s="224" t="s">
        <v>29</v>
      </c>
      <c r="C14" s="182"/>
      <c r="D14" s="182"/>
      <c r="E14" s="182"/>
      <c r="F14" s="182"/>
      <c r="G14" s="182"/>
      <c r="H14" s="182"/>
      <c r="I14" s="225"/>
    </row>
    <row r="15" spans="2:9" ht="12.95" customHeight="1">
      <c r="B15" s="215" t="s">
        <v>265</v>
      </c>
      <c r="C15" s="209"/>
      <c r="D15" s="210"/>
      <c r="E15" s="216" t="s">
        <v>266</v>
      </c>
      <c r="F15" s="212"/>
      <c r="G15" s="216" t="s">
        <v>72</v>
      </c>
      <c r="H15" s="213"/>
      <c r="I15" s="212"/>
    </row>
    <row r="16" spans="2:9" ht="12.95" customHeight="1">
      <c r="B16" s="235" t="s">
        <v>200</v>
      </c>
      <c r="C16" s="209"/>
      <c r="D16" s="236"/>
      <c r="E16" s="237" t="s">
        <v>199</v>
      </c>
      <c r="F16" s="238"/>
      <c r="G16" s="237">
        <v>3</v>
      </c>
      <c r="H16" s="213"/>
      <c r="I16" s="238"/>
    </row>
    <row r="17" spans="2:9" ht="12.95" customHeight="1">
      <c r="B17" s="224" t="s">
        <v>84</v>
      </c>
      <c r="C17" s="182"/>
      <c r="D17" s="182"/>
      <c r="E17" s="182"/>
      <c r="F17" s="182"/>
      <c r="G17" s="182"/>
      <c r="H17" s="182"/>
      <c r="I17" s="225"/>
    </row>
    <row r="18" spans="2:9" ht="12.95" customHeight="1">
      <c r="B18" s="215" t="s">
        <v>267</v>
      </c>
      <c r="C18" s="209"/>
      <c r="D18" s="210"/>
      <c r="E18" s="216" t="s">
        <v>268</v>
      </c>
      <c r="F18" s="212"/>
      <c r="G18" s="216">
        <v>2.8</v>
      </c>
      <c r="H18" s="213"/>
      <c r="I18" s="212"/>
    </row>
    <row r="19" spans="2:9" ht="12.95" customHeight="1">
      <c r="B19" s="221" t="s">
        <v>73</v>
      </c>
      <c r="C19" s="222"/>
      <c r="D19" s="222"/>
      <c r="E19" s="222"/>
      <c r="F19" s="222"/>
      <c r="G19" s="222"/>
      <c r="H19" s="222"/>
      <c r="I19" s="223"/>
    </row>
    <row r="20" spans="2:9" ht="12.95" customHeight="1">
      <c r="B20" s="217" t="s">
        <v>109</v>
      </c>
      <c r="C20" s="209"/>
      <c r="D20" s="218"/>
      <c r="E20" s="219" t="s">
        <v>110</v>
      </c>
      <c r="F20" s="220"/>
      <c r="G20" s="219">
        <v>9.0500000000000007</v>
      </c>
      <c r="H20" s="213"/>
      <c r="I20" s="220"/>
    </row>
    <row r="21" spans="2:9" ht="12.95" customHeight="1">
      <c r="B21" s="217" t="s">
        <v>281</v>
      </c>
      <c r="C21" s="209"/>
      <c r="D21" s="218"/>
      <c r="E21" s="219" t="s">
        <v>282</v>
      </c>
      <c r="F21" s="220"/>
      <c r="G21" s="219">
        <v>10</v>
      </c>
      <c r="H21" s="213"/>
      <c r="I21" s="220"/>
    </row>
    <row r="22" spans="2:9" ht="12.95" customHeight="1">
      <c r="B22" s="217" t="s">
        <v>106</v>
      </c>
      <c r="C22" s="209"/>
      <c r="D22" s="218"/>
      <c r="E22" s="219" t="s">
        <v>105</v>
      </c>
      <c r="F22" s="220"/>
      <c r="G22" s="219">
        <v>1</v>
      </c>
      <c r="H22" s="213"/>
      <c r="I22" s="220"/>
    </row>
    <row r="23" spans="2:9" ht="12.95" customHeight="1">
      <c r="B23" s="199" t="s">
        <v>113</v>
      </c>
      <c r="C23" s="200"/>
      <c r="D23" s="201"/>
      <c r="E23" s="202" t="s">
        <v>114</v>
      </c>
      <c r="F23" s="203"/>
      <c r="G23" s="202">
        <v>1</v>
      </c>
      <c r="H23" s="204"/>
      <c r="I23" s="203"/>
    </row>
    <row r="24" spans="2:9" ht="12.95" customHeight="1">
      <c r="B24" s="199" t="s">
        <v>132</v>
      </c>
      <c r="C24" s="200"/>
      <c r="D24" s="201"/>
      <c r="E24" s="202" t="s">
        <v>133</v>
      </c>
      <c r="F24" s="203"/>
      <c r="G24" s="202" t="s">
        <v>72</v>
      </c>
      <c r="H24" s="204"/>
      <c r="I24" s="203"/>
    </row>
    <row r="25" spans="2:9" ht="12.95" customHeight="1">
      <c r="B25" s="205" t="s">
        <v>94</v>
      </c>
      <c r="C25" s="206"/>
      <c r="D25" s="206"/>
      <c r="E25" s="206"/>
      <c r="F25" s="206"/>
      <c r="G25" s="206"/>
      <c r="H25" s="206"/>
      <c r="I25" s="207"/>
    </row>
    <row r="26" spans="2:9" ht="12.95" customHeight="1">
      <c r="B26" s="208" t="s">
        <v>237</v>
      </c>
      <c r="C26" s="209"/>
      <c r="D26" s="210"/>
      <c r="E26" s="211" t="s">
        <v>238</v>
      </c>
      <c r="F26" s="212"/>
      <c r="G26" s="211">
        <v>1</v>
      </c>
      <c r="H26" s="213"/>
      <c r="I26" s="212"/>
    </row>
    <row r="27" spans="2:9" ht="12.95" customHeight="1">
      <c r="B27" s="208" t="s">
        <v>263</v>
      </c>
      <c r="C27" s="209"/>
      <c r="D27" s="210"/>
      <c r="E27" s="211" t="s">
        <v>264</v>
      </c>
      <c r="F27" s="212"/>
      <c r="G27" s="211" t="s">
        <v>72</v>
      </c>
      <c r="H27" s="213"/>
      <c r="I27" s="212"/>
    </row>
    <row r="28" spans="2:9" ht="12.95" customHeight="1">
      <c r="B28" s="208" t="s">
        <v>220</v>
      </c>
      <c r="C28" s="209"/>
      <c r="D28" s="210"/>
      <c r="E28" s="211" t="s">
        <v>219</v>
      </c>
      <c r="F28" s="212"/>
      <c r="G28" s="211">
        <v>0.5</v>
      </c>
      <c r="H28" s="213"/>
      <c r="I28" s="212"/>
    </row>
    <row r="29" spans="2:9" ht="12.95" customHeight="1">
      <c r="B29" s="199" t="s">
        <v>227</v>
      </c>
      <c r="C29" s="200"/>
      <c r="D29" s="201"/>
      <c r="E29" s="214" t="s">
        <v>228</v>
      </c>
      <c r="F29" s="214"/>
      <c r="G29" s="202" t="s">
        <v>72</v>
      </c>
      <c r="H29" s="204"/>
      <c r="I29" s="203"/>
    </row>
    <row r="30" spans="2:9" ht="12.95" customHeight="1">
      <c r="B30" s="199" t="s">
        <v>112</v>
      </c>
      <c r="C30" s="200"/>
      <c r="D30" s="201"/>
      <c r="E30" s="202" t="s">
        <v>111</v>
      </c>
      <c r="F30" s="203"/>
      <c r="G30" s="202" t="s">
        <v>72</v>
      </c>
      <c r="H30" s="204"/>
      <c r="I30" s="203"/>
    </row>
    <row r="31" spans="2:9" ht="25.5" customHeight="1"/>
    <row r="32" spans="2:9" ht="22.5"/>
  </sheetData>
  <mergeCells count="52"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C10:F10"/>
    <mergeCell ref="B5:I5"/>
    <mergeCell ref="B7:I7"/>
    <mergeCell ref="C9:F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1" t="s">
        <v>0</v>
      </c>
      <c r="C1" s="251"/>
      <c r="D1" s="5"/>
      <c r="E1" s="5"/>
      <c r="F1" s="5"/>
    </row>
    <row r="2" spans="1:6" ht="27.95" customHeight="1">
      <c r="A2" s="4"/>
      <c r="B2" s="252" t="s">
        <v>307</v>
      </c>
      <c r="C2" s="252"/>
      <c r="D2" s="252"/>
      <c r="E2" s="252"/>
      <c r="F2" s="252"/>
    </row>
    <row r="3" spans="1:6" ht="42.75" customHeight="1">
      <c r="B3" s="245" t="s">
        <v>46</v>
      </c>
      <c r="C3" s="246"/>
      <c r="D3" s="246"/>
      <c r="E3" s="246"/>
      <c r="F3" s="24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121</v>
      </c>
      <c r="E12" s="112">
        <v>511000</v>
      </c>
      <c r="F12" s="119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122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123</v>
      </c>
      <c r="E15" s="14">
        <v>978181.82</v>
      </c>
      <c r="F15" s="16" t="s">
        <v>54</v>
      </c>
    </row>
    <row r="16" spans="1:6" ht="20.100000000000001" customHeight="1">
      <c r="B16" s="11" t="s">
        <v>138</v>
      </c>
      <c r="C16" s="17" t="s">
        <v>51</v>
      </c>
      <c r="D16" s="15" t="s">
        <v>140</v>
      </c>
      <c r="E16" s="14" t="s">
        <v>54</v>
      </c>
      <c r="F16" s="16" t="s">
        <v>54</v>
      </c>
    </row>
    <row r="17" spans="2:6" ht="20.100000000000001" customHeight="1">
      <c r="B17" s="11" t="s">
        <v>139</v>
      </c>
      <c r="C17" s="17" t="s">
        <v>56</v>
      </c>
      <c r="D17" s="15" t="s">
        <v>141</v>
      </c>
      <c r="E17" s="14" t="s">
        <v>54</v>
      </c>
      <c r="F17" s="16" t="s">
        <v>54</v>
      </c>
    </row>
    <row r="18" spans="2:6" ht="20.100000000000001" customHeight="1">
      <c r="B18" s="11" t="s">
        <v>138</v>
      </c>
      <c r="C18" s="17" t="s">
        <v>56</v>
      </c>
      <c r="D18" s="15" t="s">
        <v>142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2026-05-31T10:52:37Z</cp:lastPrinted>
  <dcterms:created xsi:type="dcterms:W3CDTF">2024-09-12T06:50:39Z</dcterms:created>
  <dcterms:modified xsi:type="dcterms:W3CDTF">2026-05-31T10:57:40Z</dcterms:modified>
</cp:coreProperties>
</file>